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2026\Q1 2026\Website Files\"/>
    </mc:Choice>
  </mc:AlternateContent>
  <xr:revisionPtr revIDLastSave="0" documentId="8_{F60F4064-60E4-4B60-977D-35AFAEB0E758}" xr6:coauthVersionLast="47" xr6:coauthVersionMax="47" xr10:uidLastSave="{00000000-0000-0000-0000-000000000000}"/>
  <bookViews>
    <workbookView xWindow="28680" yWindow="7380" windowWidth="29040" windowHeight="17520" xr2:uid="{00000000-000D-0000-FFFF-FFFF00000000}"/>
  </bookViews>
  <sheets>
    <sheet name="Non-GAAP Measures" sheetId="2" r:id="rId1"/>
    <sheet name="Format 2" sheetId="3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42785.2130555556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'Non-GAAP Measures'!$A$1:$AG$124</definedName>
    <definedName name="_xlnm.Print_Titles" localSheetId="0">'Non-GAAP Measures'!$A:$A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2" l="1"/>
  <c r="B130" i="2" l="1"/>
  <c r="B131" i="2" l="1"/>
  <c r="B121" i="2"/>
  <c r="B71" i="2"/>
  <c r="B64" i="2"/>
  <c r="B114" i="2"/>
  <c r="B98" i="2"/>
  <c r="D131" i="2"/>
  <c r="B92" i="2"/>
  <c r="B94" i="2" s="1"/>
  <c r="B89" i="2"/>
  <c r="B84" i="2"/>
  <c r="B80" i="2"/>
  <c r="B78" i="2"/>
  <c r="B75" i="2"/>
  <c r="D85" i="2" l="1"/>
  <c r="B58" i="2" l="1"/>
  <c r="B49" i="2"/>
  <c r="D49" i="2"/>
  <c r="D48" i="2"/>
  <c r="D47" i="2"/>
  <c r="D46" i="2"/>
  <c r="D45" i="2"/>
  <c r="D44" i="2"/>
  <c r="D43" i="2"/>
  <c r="D34" i="2"/>
  <c r="B41" i="2" l="1"/>
  <c r="B31" i="2"/>
  <c r="B21" i="2"/>
  <c r="B23" i="2" s="1"/>
  <c r="D67" i="2" l="1"/>
  <c r="L38" i="2"/>
  <c r="H38" i="2" s="1"/>
  <c r="D38" i="2" s="1"/>
  <c r="D130" i="2" l="1"/>
  <c r="D90" i="2"/>
  <c r="D82" i="2"/>
  <c r="D83" i="2"/>
  <c r="D76" i="2"/>
  <c r="F121" i="2" l="1"/>
  <c r="F114" i="2"/>
  <c r="D114" i="2"/>
  <c r="F98" i="2"/>
  <c r="D98" i="2"/>
  <c r="F92" i="2"/>
  <c r="F94" i="2" s="1"/>
  <c r="F89" i="2"/>
  <c r="D89" i="2"/>
  <c r="F84" i="2"/>
  <c r="D84" i="2"/>
  <c r="F78" i="2"/>
  <c r="F80" i="2" s="1"/>
  <c r="F75" i="2"/>
  <c r="D75" i="2"/>
  <c r="F71" i="2"/>
  <c r="F64" i="2"/>
  <c r="F58" i="2"/>
  <c r="D58" i="2"/>
  <c r="F49" i="2"/>
  <c r="F41" i="2"/>
  <c r="F31" i="2"/>
  <c r="D31" i="2"/>
  <c r="F21" i="2"/>
  <c r="F23" i="2" s="1"/>
  <c r="F85" i="2" l="1"/>
  <c r="Z93" i="2" l="1"/>
  <c r="V93" i="2" s="1"/>
  <c r="R93" i="2" s="1"/>
  <c r="L93" i="2"/>
  <c r="H93" i="2" s="1"/>
  <c r="D93" i="2" s="1"/>
  <c r="Z19" i="2" l="1"/>
  <c r="V19" i="2" s="1"/>
  <c r="R19" i="2" s="1"/>
  <c r="Z18" i="2"/>
  <c r="V18" i="2" s="1"/>
  <c r="R18" i="2" s="1"/>
  <c r="Z11" i="2"/>
  <c r="V11" i="2" s="1"/>
  <c r="R11" i="2" s="1"/>
  <c r="R102" i="2"/>
  <c r="L19" i="2"/>
  <c r="H19" i="2" s="1"/>
  <c r="D19" i="2" s="1"/>
  <c r="L10" i="2"/>
  <c r="L18" i="2"/>
  <c r="H18" i="2" s="1"/>
  <c r="D18" i="2" s="1"/>
  <c r="AF92" i="2" l="1"/>
  <c r="AF94" i="2" s="1"/>
  <c r="AD92" i="2"/>
  <c r="AD94" i="2" s="1"/>
  <c r="AB92" i="2"/>
  <c r="AB94" i="2" s="1"/>
  <c r="X92" i="2"/>
  <c r="X94" i="2" s="1"/>
  <c r="T92" i="2"/>
  <c r="T94" i="2" s="1"/>
  <c r="P92" i="2"/>
  <c r="P94" i="2" s="1"/>
  <c r="N92" i="2"/>
  <c r="N94" i="2" s="1"/>
  <c r="J92" i="2"/>
  <c r="J94" i="2" s="1"/>
  <c r="Z91" i="2"/>
  <c r="Z92" i="2" s="1"/>
  <c r="Z94" i="2" s="1"/>
  <c r="L91" i="2"/>
  <c r="H91" i="2" s="1"/>
  <c r="P89" i="2"/>
  <c r="N89" i="2"/>
  <c r="L89" i="2"/>
  <c r="J89" i="2"/>
  <c r="H89" i="2"/>
  <c r="P84" i="2"/>
  <c r="N84" i="2"/>
  <c r="L84" i="2"/>
  <c r="J84" i="2"/>
  <c r="H84" i="2"/>
  <c r="H92" i="2" l="1"/>
  <c r="H94" i="2" s="1"/>
  <c r="D91" i="2"/>
  <c r="D92" i="2" s="1"/>
  <c r="D94" i="2" s="1"/>
  <c r="L92" i="2"/>
  <c r="L94" i="2" s="1"/>
  <c r="V91" i="2"/>
  <c r="V92" i="2" s="1"/>
  <c r="V94" i="2" s="1"/>
  <c r="L43" i="2"/>
  <c r="H43" i="2" s="1"/>
  <c r="R91" i="2" l="1"/>
  <c r="R92" i="2" s="1"/>
  <c r="R94" i="2" s="1"/>
  <c r="H130" i="2"/>
  <c r="J121" i="2"/>
  <c r="J114" i="2"/>
  <c r="H114" i="2"/>
  <c r="J98" i="2"/>
  <c r="H98" i="2"/>
  <c r="J78" i="2"/>
  <c r="J75" i="2"/>
  <c r="H75" i="2"/>
  <c r="J71" i="2"/>
  <c r="J64" i="2"/>
  <c r="J58" i="2"/>
  <c r="H58" i="2"/>
  <c r="J49" i="2"/>
  <c r="J41" i="2"/>
  <c r="J31" i="2"/>
  <c r="H31" i="2"/>
  <c r="J21" i="2"/>
  <c r="J23" i="2" s="1"/>
  <c r="L77" i="2"/>
  <c r="H77" i="2" s="1"/>
  <c r="D77" i="2" s="1"/>
  <c r="D78" i="2" s="1"/>
  <c r="L22" i="2"/>
  <c r="H22" i="2" s="1"/>
  <c r="D22" i="2" s="1"/>
  <c r="H10" i="2"/>
  <c r="D10" i="2" s="1"/>
  <c r="J80" i="2" l="1"/>
  <c r="J85" i="2"/>
  <c r="L120" i="2"/>
  <c r="H120" i="2" s="1"/>
  <c r="D120" i="2" s="1"/>
  <c r="L119" i="2"/>
  <c r="H119" i="2" s="1"/>
  <c r="D119" i="2" s="1"/>
  <c r="L118" i="2"/>
  <c r="H118" i="2" s="1"/>
  <c r="D118" i="2" s="1"/>
  <c r="L117" i="2"/>
  <c r="H117" i="2" s="1"/>
  <c r="D117" i="2" s="1"/>
  <c r="L116" i="2"/>
  <c r="H116" i="2" s="1"/>
  <c r="D116" i="2" s="1"/>
  <c r="L115" i="2"/>
  <c r="H115" i="2" s="1"/>
  <c r="L79" i="2"/>
  <c r="H79" i="2" s="1"/>
  <c r="D79" i="2" s="1"/>
  <c r="D80" i="2" s="1"/>
  <c r="L70" i="2"/>
  <c r="H70" i="2" s="1"/>
  <c r="D70" i="2" s="1"/>
  <c r="L69" i="2"/>
  <c r="H69" i="2" s="1"/>
  <c r="D69" i="2" s="1"/>
  <c r="L68" i="2"/>
  <c r="H68" i="2" s="1"/>
  <c r="D68" i="2" s="1"/>
  <c r="L67" i="2"/>
  <c r="L63" i="2"/>
  <c r="H63" i="2" s="1"/>
  <c r="D63" i="2" s="1"/>
  <c r="L62" i="2"/>
  <c r="H62" i="2" s="1"/>
  <c r="D62" i="2" s="1"/>
  <c r="L61" i="2"/>
  <c r="H61" i="2" s="1"/>
  <c r="D61" i="2" s="1"/>
  <c r="L60" i="2"/>
  <c r="H60" i="2" s="1"/>
  <c r="D60" i="2" s="1"/>
  <c r="L59" i="2"/>
  <c r="H59" i="2" s="1"/>
  <c r="D59" i="2" s="1"/>
  <c r="L48" i="2"/>
  <c r="H48" i="2" s="1"/>
  <c r="L47" i="2"/>
  <c r="H47" i="2" s="1"/>
  <c r="L46" i="2"/>
  <c r="H46" i="2" s="1"/>
  <c r="L45" i="2"/>
  <c r="H45" i="2" s="1"/>
  <c r="L44" i="2"/>
  <c r="H44" i="2" s="1"/>
  <c r="L39" i="2"/>
  <c r="H39" i="2" s="1"/>
  <c r="D39" i="2" s="1"/>
  <c r="L37" i="2"/>
  <c r="H37" i="2" s="1"/>
  <c r="D37" i="2" s="1"/>
  <c r="L36" i="2"/>
  <c r="H36" i="2" s="1"/>
  <c r="D36" i="2" s="1"/>
  <c r="L35" i="2"/>
  <c r="H35" i="2" s="1"/>
  <c r="D35" i="2" s="1"/>
  <c r="L34" i="2"/>
  <c r="H34" i="2" s="1"/>
  <c r="L33" i="2"/>
  <c r="H33" i="2" s="1"/>
  <c r="D33" i="2" s="1"/>
  <c r="L32" i="2"/>
  <c r="H32" i="2" s="1"/>
  <c r="D32" i="2" s="1"/>
  <c r="L20" i="2"/>
  <c r="H20" i="2" s="1"/>
  <c r="D20" i="2" s="1"/>
  <c r="L17" i="2"/>
  <c r="H17" i="2" s="1"/>
  <c r="D17" i="2" s="1"/>
  <c r="L16" i="2"/>
  <c r="H16" i="2" s="1"/>
  <c r="D16" i="2" s="1"/>
  <c r="L15" i="2"/>
  <c r="H15" i="2" s="1"/>
  <c r="D15" i="2" s="1"/>
  <c r="L14" i="2"/>
  <c r="H14" i="2" s="1"/>
  <c r="D14" i="2" s="1"/>
  <c r="L13" i="2"/>
  <c r="H13" i="2" s="1"/>
  <c r="D13" i="2" s="1"/>
  <c r="L12" i="2"/>
  <c r="H12" i="2" s="1"/>
  <c r="D12" i="2" s="1"/>
  <c r="L8" i="2"/>
  <c r="L130" i="2"/>
  <c r="L114" i="2"/>
  <c r="L98" i="2"/>
  <c r="L75" i="2"/>
  <c r="L58" i="2"/>
  <c r="L31" i="2"/>
  <c r="N114" i="2"/>
  <c r="N98" i="2"/>
  <c r="N75" i="2"/>
  <c r="N58" i="2"/>
  <c r="N31" i="2"/>
  <c r="N121" i="2"/>
  <c r="N78" i="2"/>
  <c r="N71" i="2"/>
  <c r="N64" i="2"/>
  <c r="N49" i="2"/>
  <c r="N41" i="2"/>
  <c r="N21" i="2"/>
  <c r="N23" i="2" s="1"/>
  <c r="D71" i="2" l="1"/>
  <c r="D115" i="2"/>
  <c r="D121" i="2" s="1"/>
  <c r="D64" i="2"/>
  <c r="D21" i="2"/>
  <c r="H78" i="2"/>
  <c r="N80" i="2"/>
  <c r="N85" i="2"/>
  <c r="H121" i="2"/>
  <c r="H71" i="2"/>
  <c r="H64" i="2"/>
  <c r="H21" i="2"/>
  <c r="H8" i="2"/>
  <c r="D8" i="2" s="1"/>
  <c r="H49" i="2"/>
  <c r="L121" i="2"/>
  <c r="L78" i="2"/>
  <c r="L71" i="2"/>
  <c r="L64" i="2"/>
  <c r="L49" i="2"/>
  <c r="L21" i="2"/>
  <c r="L23" i="2" s="1"/>
  <c r="P71" i="2"/>
  <c r="P64" i="2"/>
  <c r="P58" i="2"/>
  <c r="D23" i="2" l="1"/>
  <c r="H23" i="2"/>
  <c r="L80" i="2"/>
  <c r="L85" i="2"/>
  <c r="H80" i="2"/>
  <c r="H85" i="2"/>
  <c r="L40" i="2"/>
  <c r="L41" i="2" l="1"/>
  <c r="H40" i="2"/>
  <c r="P114" i="2"/>
  <c r="P98" i="2"/>
  <c r="P75" i="2"/>
  <c r="P31" i="2"/>
  <c r="P130" i="2"/>
  <c r="P121" i="2"/>
  <c r="P123" i="2" s="1"/>
  <c r="P102" i="2"/>
  <c r="P78" i="2"/>
  <c r="P49" i="2"/>
  <c r="P51" i="2" s="1"/>
  <c r="P41" i="2"/>
  <c r="T40" i="2"/>
  <c r="H41" i="2" l="1"/>
  <c r="D40" i="2"/>
  <c r="D41" i="2" s="1"/>
  <c r="P80" i="2"/>
  <c r="P85" i="2"/>
  <c r="P21" i="2"/>
  <c r="P23" i="2" s="1"/>
  <c r="R128" i="2"/>
  <c r="R130" i="2" s="1"/>
  <c r="T121" i="2"/>
  <c r="T102" i="2"/>
  <c r="T78" i="2"/>
  <c r="T80" i="2" s="1"/>
  <c r="T49" i="2"/>
  <c r="T41" i="2"/>
  <c r="H131" i="2" s="1"/>
  <c r="T21" i="2"/>
  <c r="T23" i="2" s="1"/>
  <c r="X40" i="2"/>
  <c r="V128" i="2" l="1"/>
  <c r="X120" i="2" l="1"/>
  <c r="X121" i="2" s="1"/>
  <c r="V119" i="2"/>
  <c r="R119" i="2" s="1"/>
  <c r="V118" i="2"/>
  <c r="R118" i="2" s="1"/>
  <c r="X78" i="2"/>
  <c r="X80" i="2" s="1"/>
  <c r="X12" i="2"/>
  <c r="X21" i="2" s="1"/>
  <c r="X23" i="2" s="1"/>
  <c r="V130" i="2"/>
  <c r="X102" i="2"/>
  <c r="V102" i="2"/>
  <c r="X49" i="2"/>
  <c r="X41" i="2"/>
  <c r="L131" i="2" s="1"/>
  <c r="Z79" i="2" l="1"/>
  <c r="V79" i="2" s="1"/>
  <c r="R79" i="2" s="1"/>
  <c r="Z22" i="2" l="1"/>
  <c r="V22" i="2" s="1"/>
  <c r="R22" i="2" s="1"/>
  <c r="AB21" i="2"/>
  <c r="AB23" i="2" s="1"/>
  <c r="Z20" i="2"/>
  <c r="V20" i="2" s="1"/>
  <c r="R20" i="2" s="1"/>
  <c r="Z17" i="2"/>
  <c r="V17" i="2" s="1"/>
  <c r="R17" i="2" s="1"/>
  <c r="Z16" i="2"/>
  <c r="V16" i="2" s="1"/>
  <c r="R16" i="2" s="1"/>
  <c r="Z15" i="2"/>
  <c r="V15" i="2" s="1"/>
  <c r="R15" i="2" s="1"/>
  <c r="Z14" i="2"/>
  <c r="V14" i="2" s="1"/>
  <c r="R14" i="2" s="1"/>
  <c r="Z13" i="2"/>
  <c r="V13" i="2" s="1"/>
  <c r="R13" i="2" s="1"/>
  <c r="Z10" i="2"/>
  <c r="V10" i="2" s="1"/>
  <c r="R10" i="2" s="1"/>
  <c r="Z8" i="2"/>
  <c r="V8" i="2" s="1"/>
  <c r="R8" i="2" s="1"/>
  <c r="Z120" i="2"/>
  <c r="V120" i="2" s="1"/>
  <c r="R120" i="2" s="1"/>
  <c r="Z117" i="2"/>
  <c r="V117" i="2" s="1"/>
  <c r="R117" i="2" s="1"/>
  <c r="Z116" i="2"/>
  <c r="V116" i="2" s="1"/>
  <c r="R116" i="2" s="1"/>
  <c r="Z115" i="2"/>
  <c r="V115" i="2" s="1"/>
  <c r="R115" i="2" s="1"/>
  <c r="AB102" i="2"/>
  <c r="Z102" i="2"/>
  <c r="Z77" i="2"/>
  <c r="V77" i="2" s="1"/>
  <c r="R77" i="2" s="1"/>
  <c r="AB78" i="2"/>
  <c r="AB80" i="2" s="1"/>
  <c r="AB49" i="2"/>
  <c r="Z48" i="2"/>
  <c r="V48" i="2" s="1"/>
  <c r="R48" i="2" s="1"/>
  <c r="Z47" i="2"/>
  <c r="V47" i="2" s="1"/>
  <c r="R47" i="2" s="1"/>
  <c r="Z46" i="2"/>
  <c r="V46" i="2" s="1"/>
  <c r="R46" i="2" s="1"/>
  <c r="Z45" i="2"/>
  <c r="V45" i="2" s="1"/>
  <c r="R45" i="2" s="1"/>
  <c r="Z44" i="2"/>
  <c r="V44" i="2" s="1"/>
  <c r="R44" i="2" s="1"/>
  <c r="Z43" i="2"/>
  <c r="V43" i="2" s="1"/>
  <c r="R43" i="2" s="1"/>
  <c r="AB41" i="2"/>
  <c r="P131" i="2" s="1"/>
  <c r="Z40" i="2"/>
  <c r="V40" i="2" s="1"/>
  <c r="R40" i="2" s="1"/>
  <c r="Z39" i="2"/>
  <c r="V39" i="2" s="1"/>
  <c r="R39" i="2" s="1"/>
  <c r="Z37" i="2"/>
  <c r="V37" i="2" s="1"/>
  <c r="R37" i="2" s="1"/>
  <c r="Z36" i="2"/>
  <c r="V36" i="2" s="1"/>
  <c r="R36" i="2" s="1"/>
  <c r="Z35" i="2"/>
  <c r="V35" i="2" s="1"/>
  <c r="R35" i="2" s="1"/>
  <c r="Z34" i="2"/>
  <c r="V34" i="2" s="1"/>
  <c r="R34" i="2" s="1"/>
  <c r="Z33" i="2"/>
  <c r="V33" i="2" s="1"/>
  <c r="R33" i="2" s="1"/>
  <c r="Z32" i="2"/>
  <c r="V32" i="2" s="1"/>
  <c r="R32" i="2" s="1"/>
  <c r="Z78" i="2" l="1"/>
  <c r="Z80" i="2" s="1"/>
  <c r="R41" i="2"/>
  <c r="R49" i="2"/>
  <c r="R121" i="2"/>
  <c r="V41" i="2"/>
  <c r="V121" i="2"/>
  <c r="V49" i="2"/>
  <c r="Z121" i="2"/>
  <c r="AB121" i="2"/>
  <c r="Z49" i="2"/>
  <c r="Z41" i="2"/>
  <c r="V78" i="2" l="1"/>
  <c r="V80" i="2" s="1"/>
  <c r="R131" i="2"/>
  <c r="AD78" i="2"/>
  <c r="AD80" i="2" s="1"/>
  <c r="AD12" i="2"/>
  <c r="AD121" i="2"/>
  <c r="AD102" i="2"/>
  <c r="AD49" i="2"/>
  <c r="AD41" i="2"/>
  <c r="R78" i="2" l="1"/>
  <c r="R80" i="2" s="1"/>
  <c r="AD21" i="2"/>
  <c r="AD23" i="2" s="1"/>
  <c r="Z12" i="2"/>
  <c r="Z21" i="2" l="1"/>
  <c r="Z23" i="2" s="1"/>
  <c r="V12" i="2"/>
  <c r="V21" i="2" l="1"/>
  <c r="V23" i="2" s="1"/>
  <c r="R12" i="2"/>
  <c r="R21" i="2" s="1"/>
  <c r="R23" i="2" s="1"/>
  <c r="AF121" i="2"/>
  <c r="AF102" i="2"/>
  <c r="AF78" i="2"/>
  <c r="AF80" i="2" s="1"/>
  <c r="AF49" i="2"/>
  <c r="AF41" i="2"/>
  <c r="V131" i="2" s="1"/>
  <c r="AF21" i="2"/>
  <c r="AF23" i="2" s="1"/>
  <c r="U57" i="3" l="1"/>
  <c r="Q57" i="3"/>
  <c r="M57" i="3"/>
  <c r="I57" i="3"/>
  <c r="E57" i="3"/>
  <c r="W57" i="3"/>
  <c r="S57" i="3"/>
  <c r="O57" i="3"/>
  <c r="K57" i="3"/>
  <c r="G57" i="3"/>
  <c r="C57" i="3"/>
  <c r="U48" i="3"/>
  <c r="Q48" i="3"/>
  <c r="M48" i="3"/>
  <c r="I48" i="3"/>
  <c r="E48" i="3"/>
  <c r="W48" i="3"/>
  <c r="S48" i="3"/>
  <c r="O48" i="3"/>
  <c r="K48" i="3"/>
  <c r="G48" i="3"/>
  <c r="C48" i="3"/>
  <c r="U31" i="3"/>
  <c r="U34" i="3" s="1"/>
  <c r="U35" i="3" s="1"/>
  <c r="Q31" i="3"/>
  <c r="Q34" i="3" s="1"/>
  <c r="Q35" i="3" s="1"/>
  <c r="M31" i="3"/>
  <c r="M34" i="3" s="1"/>
  <c r="M35" i="3" s="1"/>
  <c r="I31" i="3"/>
  <c r="I34" i="3" s="1"/>
  <c r="I35" i="3" s="1"/>
  <c r="E31" i="3"/>
  <c r="E34" i="3" s="1"/>
  <c r="E35" i="3" s="1"/>
  <c r="W31" i="3"/>
  <c r="W34" i="3" s="1"/>
  <c r="W35" i="3" s="1"/>
  <c r="S31" i="3"/>
  <c r="S34" i="3" s="1"/>
  <c r="S35" i="3" s="1"/>
  <c r="O31" i="3"/>
  <c r="O34" i="3" s="1"/>
  <c r="O35" i="3" s="1"/>
  <c r="K31" i="3"/>
  <c r="K34" i="3" s="1"/>
  <c r="K35" i="3" s="1"/>
  <c r="G31" i="3"/>
  <c r="G34" i="3" s="1"/>
  <c r="G35" i="3" s="1"/>
  <c r="C31" i="3"/>
  <c r="C34" i="3" s="1"/>
  <c r="C35" i="3" s="1"/>
  <c r="U19" i="3"/>
  <c r="Q19" i="3"/>
  <c r="M19" i="3"/>
  <c r="I19" i="3"/>
  <c r="E19" i="3"/>
  <c r="W19" i="3"/>
  <c r="S19" i="3"/>
  <c r="O19" i="3"/>
  <c r="K19" i="3"/>
  <c r="G19" i="3"/>
  <c r="C19" i="3"/>
  <c r="U11" i="3"/>
  <c r="Q11" i="3"/>
  <c r="M11" i="3"/>
  <c r="I11" i="3"/>
  <c r="E11" i="3"/>
  <c r="W11" i="3"/>
  <c r="S11" i="3"/>
  <c r="O11" i="3"/>
  <c r="K11" i="3"/>
  <c r="G11" i="3"/>
  <c r="C11" i="3"/>
</calcChain>
</file>

<file path=xl/sharedStrings.xml><?xml version="1.0" encoding="utf-8"?>
<sst xmlns="http://schemas.openxmlformats.org/spreadsheetml/2006/main" count="269" uniqueCount="170">
  <si>
    <t>($ millions)</t>
  </si>
  <si>
    <t>Interest and debt expense, net</t>
  </si>
  <si>
    <t>Income tax benefit</t>
  </si>
  <si>
    <t>Exploration expense</t>
  </si>
  <si>
    <t>Adjusted income items before taxes(a)</t>
  </si>
  <si>
    <t>Other non-cash items</t>
  </si>
  <si>
    <t>Adjusted EBITDAX</t>
  </si>
  <si>
    <t>Cash interest</t>
  </si>
  <si>
    <t>Exploration expenditures</t>
  </si>
  <si>
    <t>Other changes in operating assets and liabilities</t>
  </si>
  <si>
    <t>Table 1</t>
  </si>
  <si>
    <t>Table 2</t>
  </si>
  <si>
    <t>($ millions, except per share amounts)</t>
  </si>
  <si>
    <t>Unusual and infrequent items:</t>
  </si>
  <si>
    <t>Early retirement, severance and other costs</t>
  </si>
  <si>
    <t>Net gains on early extinguishment of debt</t>
  </si>
  <si>
    <t>Reversal of valuation allowance for deferred tax assets (a)</t>
  </si>
  <si>
    <t>Total</t>
  </si>
  <si>
    <t xml:space="preserve">Adjusted net loss </t>
  </si>
  <si>
    <t>Adjusted net loss per diluted share</t>
  </si>
  <si>
    <t>(a) Amount represents the out-of-period portion of the valuation allowance reversal.</t>
  </si>
  <si>
    <t>Table 3</t>
  </si>
  <si>
    <t xml:space="preserve">   Capital investment</t>
  </si>
  <si>
    <t xml:space="preserve">   Changes in capital accruals</t>
  </si>
  <si>
    <t>Free cash flow (after working capital)</t>
  </si>
  <si>
    <t>Table 4</t>
  </si>
  <si>
    <t>General and administrative expenses</t>
  </si>
  <si>
    <t xml:space="preserve">   Early retirement and severance costs</t>
  </si>
  <si>
    <t>Adjusted general and administrative expenses</t>
  </si>
  <si>
    <t>Free Cash Flow</t>
  </si>
  <si>
    <t>Adjusted General and Adminstrative Expenses</t>
  </si>
  <si>
    <t>Non-GAAP Reconcilation for Adjusted Net Loss and Adjusted G&amp;A</t>
  </si>
  <si>
    <t>2Q17</t>
  </si>
  <si>
    <t>1Q17</t>
  </si>
  <si>
    <t>2Q16</t>
  </si>
  <si>
    <t>Non-GAAP Reconcilation for Adjusted EBITDAX</t>
  </si>
  <si>
    <t>3Q17</t>
  </si>
  <si>
    <t>3Q16</t>
  </si>
  <si>
    <t>3Q17 YTD</t>
  </si>
  <si>
    <t>3Q16 YTD</t>
  </si>
  <si>
    <t>Depreciation, depletion and amortization, excluding noncontrolling interest</t>
  </si>
  <si>
    <t>Other, net</t>
  </si>
  <si>
    <r>
      <t xml:space="preserve">Net </t>
    </r>
    <r>
      <rPr>
        <sz val="11"/>
        <color rgb="FFFF0000"/>
        <rFont val="Calibri"/>
        <family val="2"/>
        <scheme val="minor"/>
      </rPr>
      <t>(loss)</t>
    </r>
    <r>
      <rPr>
        <sz val="11"/>
        <color theme="1"/>
        <rFont val="Calibri"/>
        <family val="2"/>
        <scheme val="minor"/>
      </rPr>
      <t xml:space="preserve"> income attributable to common stock</t>
    </r>
  </si>
  <si>
    <r>
      <t xml:space="preserve">Net </t>
    </r>
    <r>
      <rPr>
        <sz val="11"/>
        <color rgb="FFFF0000"/>
        <rFont val="Calibri"/>
        <family val="2"/>
        <scheme val="minor"/>
      </rPr>
      <t xml:space="preserve">(loss) </t>
    </r>
    <r>
      <rPr>
        <sz val="11"/>
        <color theme="1"/>
        <rFont val="Calibri"/>
        <family val="2"/>
        <scheme val="minor"/>
      </rPr>
      <t>income attributable to common stock</t>
    </r>
  </si>
  <si>
    <t>Other</t>
  </si>
  <si>
    <t>Deferred debt issuance costs write-off</t>
  </si>
  <si>
    <r>
      <t xml:space="preserve">Non-cash derivative </t>
    </r>
    <r>
      <rPr>
        <sz val="11"/>
        <color rgb="FFFF0000"/>
        <rFont val="Calibri"/>
        <family val="2"/>
        <scheme val="minor"/>
      </rPr>
      <t>losses</t>
    </r>
    <r>
      <rPr>
        <sz val="11"/>
        <color theme="1"/>
        <rFont val="Calibri"/>
        <family val="2"/>
        <scheme val="minor"/>
      </rPr>
      <t xml:space="preserve"> (gains), excluding noncontrolling interest</t>
    </r>
  </si>
  <si>
    <t>Adjusted income items before interest and taxes</t>
  </si>
  <si>
    <r>
      <t>Net</t>
    </r>
    <r>
      <rPr>
        <sz val="11"/>
        <color rgb="FFFF0000"/>
        <rFont val="Calibri"/>
        <family val="2"/>
        <scheme val="minor"/>
      </rPr>
      <t xml:space="preserve"> (loss) </t>
    </r>
    <r>
      <rPr>
        <sz val="11"/>
        <color theme="1"/>
        <rFont val="Calibri"/>
        <family val="2"/>
        <scheme val="minor"/>
      </rPr>
      <t>income attributable to common stock per diluted share</t>
    </r>
  </si>
  <si>
    <t>Net cash provided (used) by operating activites</t>
  </si>
  <si>
    <t>2Q17 YTD</t>
  </si>
  <si>
    <t>4Q16</t>
  </si>
  <si>
    <t>2Q16 YTD</t>
  </si>
  <si>
    <t>1Q16</t>
  </si>
  <si>
    <r>
      <t xml:space="preserve">Net cash provided </t>
    </r>
    <r>
      <rPr>
        <sz val="11"/>
        <color rgb="FFFF0000"/>
        <rFont val="Calibri"/>
        <family val="2"/>
        <scheme val="minor"/>
      </rPr>
      <t>(used)</t>
    </r>
    <r>
      <rPr>
        <sz val="11"/>
        <color theme="1"/>
        <rFont val="Calibri"/>
        <family val="2"/>
        <scheme val="minor"/>
      </rPr>
      <t xml:space="preserve"> by operating activities</t>
    </r>
  </si>
  <si>
    <r>
      <t xml:space="preserve">Gains (losses) </t>
    </r>
    <r>
      <rPr>
        <sz val="11"/>
        <color rgb="FFFF0000"/>
        <rFont val="Calibri"/>
        <family val="2"/>
        <scheme val="minor"/>
      </rPr>
      <t>on</t>
    </r>
    <r>
      <rPr>
        <sz val="11"/>
        <color theme="1"/>
        <rFont val="Calibri"/>
        <family val="2"/>
        <scheme val="minor"/>
      </rPr>
      <t xml:space="preserve"> asset divestitures</t>
    </r>
  </si>
  <si>
    <t>California Resources Corporation</t>
  </si>
  <si>
    <t>(in millions)</t>
  </si>
  <si>
    <t>(in millions, except per share amounts)</t>
  </si>
  <si>
    <t>Asset impairments</t>
  </si>
  <si>
    <t>Tax effects of these items</t>
  </si>
  <si>
    <t>Depreciation, depletion and amortization</t>
  </si>
  <si>
    <t>Unusual, infrequent and other items:</t>
  </si>
  <si>
    <t>Total unusual, infrequent and other items</t>
  </si>
  <si>
    <t>Free cash flow</t>
  </si>
  <si>
    <t>Adjusted net income (loss)</t>
  </si>
  <si>
    <r>
      <t>Unusual, infrequent and other items</t>
    </r>
    <r>
      <rPr>
        <vertAlign val="superscript"/>
        <sz val="10"/>
        <rFont val="Calibri Light"/>
        <family val="2"/>
        <scheme val="major"/>
      </rPr>
      <t>(1)</t>
    </r>
  </si>
  <si>
    <t>(1) See Adjusted Net Income (Loss) reconciliation above.</t>
  </si>
  <si>
    <t>ADJUSTED NET INCOME (LOSS)</t>
  </si>
  <si>
    <t>Working capital changes</t>
  </si>
  <si>
    <t>ADJUSTED EBITDAX &amp; ADJUSTED EBITDAX PER BOE</t>
  </si>
  <si>
    <t>(in millions, except per BOE amounts)</t>
  </si>
  <si>
    <t>Adjusted EBITDAX per BOE</t>
  </si>
  <si>
    <t>($/BOE)</t>
  </si>
  <si>
    <t>Severance and termination costs</t>
  </si>
  <si>
    <t>Face value of debt</t>
  </si>
  <si>
    <t>Net Debt</t>
  </si>
  <si>
    <t>Leverage Ratio</t>
  </si>
  <si>
    <t>LEVERAGE RATIO AND NET DEBT</t>
  </si>
  <si>
    <t>Operating costs</t>
  </si>
  <si>
    <t>Free cash flow, after special items</t>
  </si>
  <si>
    <r>
      <t xml:space="preserve">Energy operating costs </t>
    </r>
    <r>
      <rPr>
        <vertAlign val="superscript"/>
        <sz val="10"/>
        <rFont val="Calibri Light"/>
        <family val="2"/>
        <scheme val="major"/>
      </rPr>
      <t>(1)</t>
    </r>
  </si>
  <si>
    <t>Non-GAAP Measures and Reconciliations</t>
  </si>
  <si>
    <t>Cash income taxes</t>
  </si>
  <si>
    <t>Income tax provision (benefit)</t>
  </si>
  <si>
    <t>Interest income</t>
  </si>
  <si>
    <t>(1) Energy operating costs consist of purchases of natural gas to generate electricity, purchased electricity and internal costs to produce electricity used in our operations.</t>
  </si>
  <si>
    <t>Equity-settled stock-based compensation</t>
  </si>
  <si>
    <r>
      <t xml:space="preserve">Gas processing costs </t>
    </r>
    <r>
      <rPr>
        <vertAlign val="superscript"/>
        <sz val="10"/>
        <rFont val="Calibri Light"/>
        <family val="2"/>
        <scheme val="major"/>
      </rPr>
      <t>(2)</t>
    </r>
  </si>
  <si>
    <r>
      <t xml:space="preserve">Non-energy operating costs </t>
    </r>
    <r>
      <rPr>
        <vertAlign val="superscript"/>
        <sz val="10"/>
        <rFont val="Calibri Light"/>
        <family val="2"/>
        <scheme val="major"/>
      </rPr>
      <t>(3)</t>
    </r>
  </si>
  <si>
    <t>(3) Non-energy operating costs equal total operating costs less energy and gas processing costs.</t>
  </si>
  <si>
    <t>(2) Gas processing costs include costs associated with compression, maintenance and other activities needed to run our gas processing facilities at Elk Hills.</t>
  </si>
  <si>
    <t>Cash interest payments</t>
  </si>
  <si>
    <t>Cash interest received</t>
  </si>
  <si>
    <t>Capital investments</t>
  </si>
  <si>
    <t>LTM Adjusted EBITDAX</t>
  </si>
  <si>
    <t>Information technology infrastructure</t>
  </si>
  <si>
    <t>4Q23</t>
  </si>
  <si>
    <t>1Q24</t>
  </si>
  <si>
    <t>Increased power and fuel costs due to plant downtime</t>
  </si>
  <si>
    <t>2Q24 YTD</t>
  </si>
  <si>
    <t>2Q24</t>
  </si>
  <si>
    <t>3Q24 YTD</t>
  </si>
  <si>
    <t>3Q24</t>
  </si>
  <si>
    <t>09/30/2024</t>
  </si>
  <si>
    <t>Retention</t>
  </si>
  <si>
    <t>1.0x</t>
  </si>
  <si>
    <t>Available cash and cash equivalents</t>
  </si>
  <si>
    <t>Accelerated vesting</t>
  </si>
  <si>
    <t>4Q24</t>
  </si>
  <si>
    <t>4Q24 YTD</t>
  </si>
  <si>
    <t>12/31/2024</t>
  </si>
  <si>
    <t>0.8x</t>
  </si>
  <si>
    <t>Adjusted net income (loss) per diluted share</t>
  </si>
  <si>
    <t>ADJUSTED GENERAL AND ADMINISTRATIVE (G&amp;A) EXPENSES AND ADJUSTED G&amp;A PER BOE</t>
  </si>
  <si>
    <t>1Q25</t>
  </si>
  <si>
    <t>0.7x</t>
  </si>
  <si>
    <t>Net changes in operating assets and liabilities</t>
  </si>
  <si>
    <t>SEGMENT ADJUSTED EBITDAX</t>
  </si>
  <si>
    <t>Oil &amp; Natural Gas Segment</t>
  </si>
  <si>
    <t>Carbon Management Segment</t>
  </si>
  <si>
    <t>Segment profit</t>
  </si>
  <si>
    <t>Accretion expense</t>
  </si>
  <si>
    <t>Adjusted income items</t>
  </si>
  <si>
    <t>Adjusted EBITDAX - Oil and Natural Gas</t>
  </si>
  <si>
    <t>Adjusted EBITDAX - Carbon Management</t>
  </si>
  <si>
    <t>Interest on contingent liability (related to Carbon TerraVault JV)</t>
  </si>
  <si>
    <t>Operating costs, after hedges</t>
  </si>
  <si>
    <t>2Q25</t>
  </si>
  <si>
    <t>2Q25 YTD</t>
  </si>
  <si>
    <t>Oil and Natural Gas Segment general and administrative expenses</t>
  </si>
  <si>
    <t>Oil and Natural Gas Segment taxes other than on income</t>
  </si>
  <si>
    <t>Oil and Natural Gas Segment depreciation, depletion and amortization</t>
  </si>
  <si>
    <t>3Q25 YTD</t>
  </si>
  <si>
    <t>3Q25</t>
  </si>
  <si>
    <t>Merger transaction / integration fees</t>
  </si>
  <si>
    <t>Merger integration and transaction fees</t>
  </si>
  <si>
    <t>0.6x</t>
  </si>
  <si>
    <t>Return to shareholders</t>
  </si>
  <si>
    <t>Dividends paid</t>
  </si>
  <si>
    <t>% Free cash flow returned to shareholders</t>
  </si>
  <si>
    <t>09/30/2025</t>
  </si>
  <si>
    <t>06/30/2025</t>
  </si>
  <si>
    <t>03/31/2025</t>
  </si>
  <si>
    <t>G&amp;A expense per BOE</t>
  </si>
  <si>
    <t>Adjusted G&amp;A expense per BOE</t>
  </si>
  <si>
    <t>Net cash provided by operating activities</t>
  </si>
  <si>
    <t>Non-cash derivative loss (gain) on natural gas derivative contracts</t>
  </si>
  <si>
    <t>Offshore platform expense</t>
  </si>
  <si>
    <t>Litigation and settlement related expenses</t>
  </si>
  <si>
    <t>Loss (gain) on asset divestitures</t>
  </si>
  <si>
    <t>FREE CASH FLOW AND % FREE CASH FLOW RETURNED TO SHAREHOLDERS</t>
  </si>
  <si>
    <t>Net loss on early extinguishment of debt</t>
  </si>
  <si>
    <t>OPERATING COSTS PER BOE</t>
  </si>
  <si>
    <t>Share repurchases, excluding excise taxes and commissions</t>
  </si>
  <si>
    <t>Net cash provided by operating activities before net changes in operating assets and liabilities</t>
  </si>
  <si>
    <t>Free cash flow before net changes in operating assets and liabilities</t>
  </si>
  <si>
    <t>NET CASH PROVIDED BY OPERATING ACTIVITIES BEFORE NET CHANGES IN OPERATING ASSETS AND LIABILITIES AND FREE CASH FLOW BEFORE NET CHANGES IN OPERATING ASSETS AND LIABILITIES</t>
  </si>
  <si>
    <t>4Q25 YTD</t>
  </si>
  <si>
    <t>4Q25</t>
  </si>
  <si>
    <t>12/31/2025</t>
  </si>
  <si>
    <t>Equity loss from unconsolidated subsidiaries</t>
  </si>
  <si>
    <t>Equity loss from investment in unconsolidated subsidiary</t>
  </si>
  <si>
    <t>1Q26</t>
  </si>
  <si>
    <t>03/31/2026</t>
  </si>
  <si>
    <t>Non-cash derivative loss (gain) on Brent based commodity contracts</t>
  </si>
  <si>
    <t>Net (loss) income</t>
  </si>
  <si>
    <t>Net (loss) income per BOE</t>
  </si>
  <si>
    <t>Net (loss) income per diluted share</t>
  </si>
  <si>
    <t>Segment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</si>
</sst>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i/>
      <sz val="10"/>
      <name val="Calibri Light"/>
      <family val="2"/>
      <scheme val="major"/>
    </font>
    <font>
      <i/>
      <sz val="9"/>
      <name val="Calibri Light"/>
      <family val="2"/>
      <scheme val="major"/>
    </font>
    <font>
      <vertAlign val="superscript"/>
      <sz val="10"/>
      <name val="Calibri Light"/>
      <family val="2"/>
      <scheme val="major"/>
    </font>
    <font>
      <sz val="8"/>
      <name val="Calibri Light"/>
      <family val="2"/>
      <scheme val="major"/>
    </font>
    <font>
      <sz val="18"/>
      <name val="Calibri Light"/>
      <family val="2"/>
      <scheme val="major"/>
    </font>
    <font>
      <b/>
      <sz val="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/>
    <xf numFmtId="165" fontId="0" fillId="0" borderId="0" xfId="0" applyNumberFormat="1"/>
    <xf numFmtId="0" fontId="2" fillId="0" borderId="0" xfId="0" applyFont="1" applyAlignment="1">
      <alignment horizontal="center"/>
    </xf>
    <xf numFmtId="44" fontId="0" fillId="0" borderId="0" xfId="2" applyFont="1"/>
    <xf numFmtId="0" fontId="2" fillId="2" borderId="0" xfId="0" applyFont="1" applyFill="1" applyAlignment="1">
      <alignment horizontal="center"/>
    </xf>
    <xf numFmtId="0" fontId="3" fillId="0" borderId="0" xfId="0" applyFont="1"/>
    <xf numFmtId="164" fontId="0" fillId="0" borderId="1" xfId="1" applyNumberFormat="1" applyFont="1" applyBorder="1"/>
    <xf numFmtId="0" fontId="4" fillId="0" borderId="0" xfId="0" applyFont="1" applyAlignment="1">
      <alignment horizontal="center"/>
    </xf>
    <xf numFmtId="165" fontId="0" fillId="0" borderId="0" xfId="2" applyNumberFormat="1" applyFont="1" applyBorder="1"/>
    <xf numFmtId="164" fontId="0" fillId="0" borderId="0" xfId="1" applyNumberFormat="1" applyFont="1" applyBorder="1"/>
    <xf numFmtId="165" fontId="0" fillId="0" borderId="2" xfId="0" applyNumberFormat="1" applyBorder="1"/>
    <xf numFmtId="165" fontId="0" fillId="0" borderId="2" xfId="2" applyNumberFormat="1" applyFont="1" applyBorder="1"/>
    <xf numFmtId="0" fontId="5" fillId="0" borderId="0" xfId="0" applyFont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3" xfId="0" applyFont="1" applyFill="1" applyBorder="1"/>
    <xf numFmtId="0" fontId="7" fillId="3" borderId="0" xfId="0" applyFont="1" applyFill="1" applyBorder="1"/>
    <xf numFmtId="0" fontId="10" fillId="3" borderId="0" xfId="0" applyFont="1" applyFill="1" applyBorder="1"/>
    <xf numFmtId="0" fontId="13" fillId="3" borderId="0" xfId="0" applyFont="1" applyFill="1"/>
    <xf numFmtId="0" fontId="10" fillId="3" borderId="4" xfId="0" applyFont="1" applyFill="1" applyBorder="1" applyAlignment="1">
      <alignment horizontal="center"/>
    </xf>
    <xf numFmtId="0" fontId="7" fillId="4" borderId="0" xfId="0" applyFont="1" applyFill="1"/>
    <xf numFmtId="164" fontId="7" fillId="4" borderId="0" xfId="1" applyNumberFormat="1" applyFont="1" applyFill="1"/>
    <xf numFmtId="164" fontId="7" fillId="3" borderId="4" xfId="1" applyNumberFormat="1" applyFont="1" applyFill="1" applyBorder="1"/>
    <xf numFmtId="0" fontId="7" fillId="3" borderId="0" xfId="0" applyFont="1" applyFill="1" applyAlignment="1">
      <alignment horizontal="left" indent="1"/>
    </xf>
    <xf numFmtId="164" fontId="7" fillId="3" borderId="0" xfId="1" applyNumberFormat="1" applyFont="1" applyFill="1"/>
    <xf numFmtId="0" fontId="7" fillId="4" borderId="0" xfId="0" applyFont="1" applyFill="1" applyAlignment="1">
      <alignment horizontal="left" indent="1"/>
    </xf>
    <xf numFmtId="0" fontId="10" fillId="4" borderId="0" xfId="0" applyFont="1" applyFill="1"/>
    <xf numFmtId="0" fontId="10" fillId="3" borderId="0" xfId="0" applyFont="1" applyFill="1"/>
    <xf numFmtId="0" fontId="11" fillId="3" borderId="0" xfId="0" applyFont="1" applyFill="1"/>
    <xf numFmtId="44" fontId="7" fillId="4" borderId="0" xfId="2" applyFont="1" applyFill="1"/>
    <xf numFmtId="0" fontId="15" fillId="3" borderId="0" xfId="0" applyFont="1" applyFill="1"/>
    <xf numFmtId="165" fontId="10" fillId="4" borderId="2" xfId="2" applyNumberFormat="1" applyFont="1" applyFill="1" applyBorder="1"/>
    <xf numFmtId="0" fontId="7" fillId="4" borderId="0" xfId="0" applyFont="1" applyFill="1" applyAlignment="1">
      <alignment horizontal="left" wrapText="1" indent="1"/>
    </xf>
    <xf numFmtId="0" fontId="10" fillId="0" borderId="4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/>
    <xf numFmtId="0" fontId="15" fillId="3" borderId="0" xfId="0" quotePrefix="1" applyFont="1" applyFill="1"/>
    <xf numFmtId="0" fontId="7" fillId="0" borderId="0" xfId="0" applyFont="1" applyFill="1"/>
    <xf numFmtId="165" fontId="7" fillId="4" borderId="5" xfId="2" applyNumberFormat="1" applyFont="1" applyFill="1" applyBorder="1"/>
    <xf numFmtId="0" fontId="13" fillId="0" borderId="0" xfId="0" applyFont="1" applyFill="1"/>
    <xf numFmtId="0" fontId="8" fillId="0" borderId="0" xfId="0" applyFont="1" applyFill="1"/>
    <xf numFmtId="166" fontId="7" fillId="4" borderId="4" xfId="1" applyNumberFormat="1" applyFont="1" applyFill="1" applyBorder="1" applyAlignment="1">
      <alignment horizontal="right"/>
    </xf>
    <xf numFmtId="165" fontId="7" fillId="3" borderId="5" xfId="2" applyNumberFormat="1" applyFont="1" applyFill="1" applyBorder="1"/>
    <xf numFmtId="44" fontId="7" fillId="3" borderId="0" xfId="0" applyNumberFormat="1" applyFont="1" applyFill="1"/>
    <xf numFmtId="0" fontId="7" fillId="0" borderId="0" xfId="0" applyFont="1" applyFill="1" applyAlignment="1">
      <alignment horizontal="left" indent="1"/>
    </xf>
    <xf numFmtId="164" fontId="7" fillId="0" borderId="0" xfId="1" applyNumberFormat="1" applyFont="1" applyFill="1"/>
    <xf numFmtId="0" fontId="10" fillId="0" borderId="3" xfId="0" applyFont="1" applyFill="1" applyBorder="1"/>
    <xf numFmtId="0" fontId="12" fillId="3" borderId="0" xfId="0" applyFont="1" applyFill="1" applyBorder="1" applyAlignment="1">
      <alignment vertical="top" wrapText="1"/>
    </xf>
    <xf numFmtId="0" fontId="9" fillId="0" borderId="0" xfId="0" applyFont="1" applyFill="1"/>
    <xf numFmtId="14" fontId="10" fillId="3" borderId="4" xfId="0" quotePrefix="1" applyNumberFormat="1" applyFont="1" applyFill="1" applyBorder="1" applyAlignment="1">
      <alignment horizontal="center"/>
    </xf>
    <xf numFmtId="165" fontId="10" fillId="3" borderId="0" xfId="0" applyNumberFormat="1" applyFont="1" applyFill="1" applyBorder="1"/>
    <xf numFmtId="0" fontId="16" fillId="3" borderId="0" xfId="0" applyFont="1" applyFill="1"/>
    <xf numFmtId="42" fontId="10" fillId="4" borderId="2" xfId="2" applyNumberFormat="1" applyFont="1" applyFill="1" applyBorder="1"/>
    <xf numFmtId="164" fontId="10" fillId="0" borderId="0" xfId="1" applyNumberFormat="1" applyFont="1" applyFill="1" applyBorder="1"/>
    <xf numFmtId="164" fontId="7" fillId="4" borderId="0" xfId="1" applyNumberFormat="1" applyFont="1" applyFill="1" applyBorder="1"/>
    <xf numFmtId="165" fontId="10" fillId="0" borderId="2" xfId="2" applyNumberFormat="1" applyFont="1" applyFill="1" applyBorder="1"/>
    <xf numFmtId="44" fontId="7" fillId="0" borderId="0" xfId="2" applyFont="1" applyFill="1"/>
    <xf numFmtId="165" fontId="10" fillId="3" borderId="2" xfId="2" applyNumberFormat="1" applyFont="1" applyFill="1" applyBorder="1"/>
    <xf numFmtId="0" fontId="17" fillId="0" borderId="0" xfId="0" applyFont="1" applyFill="1"/>
    <xf numFmtId="0" fontId="8" fillId="3" borderId="0" xfId="0" applyFont="1" applyFill="1" applyBorder="1"/>
    <xf numFmtId="44" fontId="7" fillId="4" borderId="0" xfId="2" applyNumberFormat="1" applyFont="1" applyFill="1"/>
    <xf numFmtId="0" fontId="12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top" wrapText="1"/>
    </xf>
    <xf numFmtId="43" fontId="7" fillId="3" borderId="0" xfId="1" applyFont="1" applyFill="1"/>
    <xf numFmtId="165" fontId="10" fillId="4" borderId="0" xfId="2" applyNumberFormat="1" applyFont="1" applyFill="1"/>
    <xf numFmtId="14" fontId="10" fillId="3" borderId="0" xfId="0" quotePrefix="1" applyNumberFormat="1" applyFont="1" applyFill="1" applyBorder="1" applyAlignment="1">
      <alignment horizontal="center"/>
    </xf>
    <xf numFmtId="0" fontId="13" fillId="3" borderId="0" xfId="0" applyFont="1" applyFill="1" applyBorder="1"/>
    <xf numFmtId="165" fontId="10" fillId="4" borderId="0" xfId="2" applyNumberFormat="1" applyFont="1" applyFill="1" applyBorder="1"/>
    <xf numFmtId="0" fontId="10" fillId="4" borderId="0" xfId="0" applyFont="1" applyFill="1" applyBorder="1"/>
    <xf numFmtId="164" fontId="7" fillId="3" borderId="0" xfId="1" applyNumberFormat="1" applyFont="1" applyFill="1" applyBorder="1"/>
    <xf numFmtId="0" fontId="7" fillId="0" borderId="0" xfId="0" applyFont="1" applyFill="1" applyBorder="1"/>
    <xf numFmtId="165" fontId="7" fillId="4" borderId="0" xfId="2" applyNumberFormat="1" applyFont="1" applyFill="1" applyBorder="1"/>
    <xf numFmtId="165" fontId="7" fillId="3" borderId="0" xfId="2" applyNumberFormat="1" applyFont="1" applyFill="1" applyBorder="1"/>
    <xf numFmtId="166" fontId="7" fillId="4" borderId="0" xfId="1" applyNumberFormat="1" applyFont="1" applyFill="1" applyBorder="1" applyAlignment="1">
      <alignment horizontal="right"/>
    </xf>
    <xf numFmtId="0" fontId="10" fillId="4" borderId="0" xfId="0" applyFont="1" applyFill="1" applyAlignment="1">
      <alignment wrapText="1"/>
    </xf>
    <xf numFmtId="165" fontId="10" fillId="4" borderId="5" xfId="2" applyNumberFormat="1" applyFont="1" applyFill="1" applyBorder="1"/>
    <xf numFmtId="44" fontId="10" fillId="4" borderId="0" xfId="2" applyNumberFormat="1" applyFont="1" applyFill="1"/>
    <xf numFmtId="44" fontId="10" fillId="0" borderId="0" xfId="2" applyFont="1" applyFill="1" applyBorder="1"/>
    <xf numFmtId="44" fontId="10" fillId="0" borderId="0" xfId="2" applyFont="1" applyFill="1"/>
    <xf numFmtId="44" fontId="7" fillId="0" borderId="0" xfId="2" applyFont="1" applyFill="1" applyAlignment="1">
      <alignment horizontal="left" indent="1"/>
    </xf>
    <xf numFmtId="44" fontId="7" fillId="0" borderId="0" xfId="2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2"/>
    </xf>
    <xf numFmtId="164" fontId="7" fillId="0" borderId="1" xfId="1" applyNumberFormat="1" applyFont="1" applyFill="1" applyBorder="1"/>
    <xf numFmtId="0" fontId="10" fillId="0" borderId="0" xfId="0" applyFont="1" applyFill="1" applyAlignment="1">
      <alignment horizontal="left" indent="1"/>
    </xf>
    <xf numFmtId="44" fontId="10" fillId="3" borderId="0" xfId="2" applyNumberFormat="1" applyFont="1" applyFill="1" applyBorder="1"/>
    <xf numFmtId="44" fontId="7" fillId="3" borderId="0" xfId="2" applyNumberFormat="1" applyFont="1" applyFill="1"/>
    <xf numFmtId="44" fontId="7" fillId="3" borderId="0" xfId="2" applyNumberFormat="1" applyFont="1" applyFill="1" applyAlignment="1">
      <alignment horizontal="left" indent="1"/>
    </xf>
    <xf numFmtId="44" fontId="7" fillId="4" borderId="0" xfId="0" applyNumberFormat="1" applyFont="1" applyFill="1" applyBorder="1" applyAlignment="1">
      <alignment horizontal="right"/>
    </xf>
    <xf numFmtId="0" fontId="13" fillId="4" borderId="0" xfId="0" applyFont="1" applyFill="1"/>
    <xf numFmtId="44" fontId="7" fillId="4" borderId="0" xfId="0" applyNumberFormat="1" applyFont="1" applyFill="1" applyAlignment="1">
      <alignment horizontal="right"/>
    </xf>
    <xf numFmtId="43" fontId="7" fillId="4" borderId="4" xfId="0" applyNumberFormat="1" applyFont="1" applyFill="1" applyBorder="1" applyAlignment="1">
      <alignment horizontal="right"/>
    </xf>
    <xf numFmtId="44" fontId="10" fillId="4" borderId="0" xfId="2" applyNumberFormat="1" applyFont="1" applyFill="1" applyBorder="1"/>
    <xf numFmtId="44" fontId="7" fillId="4" borderId="0" xfId="2" applyNumberFormat="1" applyFont="1" applyFill="1" applyBorder="1"/>
    <xf numFmtId="44" fontId="10" fillId="0" borderId="2" xfId="2" applyFont="1" applyFill="1" applyBorder="1"/>
    <xf numFmtId="164" fontId="7" fillId="0" borderId="0" xfId="1" applyNumberFormat="1" applyFont="1" applyFill="1" applyBorder="1"/>
    <xf numFmtId="165" fontId="10" fillId="3" borderId="0" xfId="2" applyNumberFormat="1" applyFont="1" applyFill="1" applyBorder="1"/>
    <xf numFmtId="0" fontId="7" fillId="4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165" fontId="10" fillId="4" borderId="0" xfId="0" applyNumberFormat="1" applyFont="1" applyFill="1" applyBorder="1"/>
    <xf numFmtId="0" fontId="10" fillId="3" borderId="0" xfId="0" applyFont="1" applyFill="1" applyBorder="1" applyAlignment="1">
      <alignment horizontal="center"/>
    </xf>
    <xf numFmtId="164" fontId="7" fillId="3" borderId="0" xfId="0" applyNumberFormat="1" applyFont="1" applyFill="1"/>
    <xf numFmtId="9" fontId="10" fillId="0" borderId="2" xfId="3" applyFont="1" applyFill="1" applyBorder="1"/>
    <xf numFmtId="165" fontId="7" fillId="4" borderId="0" xfId="2" applyNumberFormat="1" applyFont="1" applyFill="1"/>
    <xf numFmtId="0" fontId="15" fillId="0" borderId="0" xfId="0" applyFont="1" applyFill="1" applyAlignment="1">
      <alignment horizontal="left" vertical="top" wrapText="1"/>
    </xf>
    <xf numFmtId="0" fontId="7" fillId="0" borderId="0" xfId="0" applyFont="1"/>
    <xf numFmtId="44" fontId="10" fillId="4" borderId="0" xfId="2" applyFont="1" applyFill="1" applyBorder="1"/>
    <xf numFmtId="44" fontId="7" fillId="3" borderId="0" xfId="2" applyFont="1" applyFill="1"/>
    <xf numFmtId="44" fontId="7" fillId="3" borderId="0" xfId="2" applyFont="1" applyFill="1" applyAlignment="1">
      <alignment horizontal="left" indent="1"/>
    </xf>
    <xf numFmtId="44" fontId="7" fillId="4" borderId="0" xfId="2" applyFont="1" applyFill="1" applyBorder="1"/>
    <xf numFmtId="0" fontId="7" fillId="0" borderId="0" xfId="0" applyFont="1" applyAlignment="1">
      <alignment horizontal="left" indent="1"/>
    </xf>
    <xf numFmtId="0" fontId="10" fillId="0" borderId="0" xfId="0" applyFont="1"/>
    <xf numFmtId="44" fontId="10" fillId="4" borderId="0" xfId="2" applyFont="1" applyFill="1"/>
    <xf numFmtId="0" fontId="7" fillId="3" borderId="0" xfId="0" applyFont="1" applyFill="1" applyAlignment="1">
      <alignment wrapText="1"/>
    </xf>
    <xf numFmtId="43" fontId="7" fillId="3" borderId="0" xfId="1" applyFont="1" applyFill="1" applyBorder="1"/>
    <xf numFmtId="0" fontId="15" fillId="0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quotePrefix="1" applyFont="1" applyFill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45"/>
  <sheetViews>
    <sheetView showGridLines="0" tabSelected="1" zoomScale="112" zoomScaleNormal="112" zoomScaleSheetLayoutView="40" workbookViewId="0">
      <selection activeCell="A136" sqref="A136"/>
    </sheetView>
  </sheetViews>
  <sheetFormatPr defaultColWidth="8.7109375" defaultRowHeight="12.75" x14ac:dyDescent="0.2"/>
  <cols>
    <col min="1" max="1" width="64.7109375" style="17" customWidth="1"/>
    <col min="2" max="2" width="13.140625" style="17" customWidth="1"/>
    <col min="3" max="3" width="2.7109375" style="17" customWidth="1"/>
    <col min="4" max="4" width="13" style="17" customWidth="1"/>
    <col min="5" max="5" width="2.7109375" style="17" customWidth="1"/>
    <col min="6" max="6" width="12" style="17" customWidth="1"/>
    <col min="7" max="7" width="2.7109375" style="17" customWidth="1"/>
    <col min="8" max="8" width="13" style="17" customWidth="1"/>
    <col min="9" max="9" width="2.7109375" style="17" customWidth="1"/>
    <col min="10" max="10" width="12" style="17" customWidth="1"/>
    <col min="11" max="11" width="2.7109375" style="17" customWidth="1"/>
    <col min="12" max="12" width="12" style="17" customWidth="1"/>
    <col min="13" max="13" width="2.7109375" style="17" customWidth="1"/>
    <col min="14" max="14" width="12" style="17" customWidth="1"/>
    <col min="15" max="15" width="2.7109375" style="17" customWidth="1"/>
    <col min="16" max="16" width="12" style="17" customWidth="1"/>
    <col min="17" max="17" width="2.7109375" style="17" customWidth="1"/>
    <col min="18" max="18" width="12" style="17" customWidth="1"/>
    <col min="19" max="19" width="2.7109375" style="17" customWidth="1"/>
    <col min="20" max="20" width="12" style="17" customWidth="1"/>
    <col min="21" max="21" width="2.7109375" style="17" customWidth="1"/>
    <col min="22" max="22" width="12" style="17" customWidth="1"/>
    <col min="23" max="23" width="2.7109375" style="17" customWidth="1"/>
    <col min="24" max="24" width="12" style="17" customWidth="1"/>
    <col min="25" max="25" width="2.7109375" style="17" customWidth="1"/>
    <col min="26" max="26" width="12.5703125" style="17" customWidth="1"/>
    <col min="27" max="27" width="2.7109375" style="17" customWidth="1"/>
    <col min="28" max="28" width="12.5703125" style="17" customWidth="1"/>
    <col min="29" max="29" width="2.7109375" style="17" customWidth="1"/>
    <col min="30" max="30" width="12.5703125" style="17" customWidth="1"/>
    <col min="31" max="31" width="2.7109375" style="17" customWidth="1"/>
    <col min="32" max="32" width="12.5703125" style="17" customWidth="1"/>
    <col min="33" max="33" width="1.5703125" style="17" customWidth="1"/>
    <col min="34" max="35" width="8.7109375" style="17"/>
    <col min="36" max="16384" width="8.7109375" style="18"/>
  </cols>
  <sheetData>
    <row r="1" spans="1:35" ht="18.75" x14ac:dyDescent="0.3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ht="15" x14ac:dyDescent="0.25">
      <c r="A2" s="19" t="s">
        <v>82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spans="1:35" ht="6" customHeight="1" x14ac:dyDescent="0.25">
      <c r="A3" s="53"/>
      <c r="B3" s="53"/>
      <c r="C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5" ht="6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5" ht="13.5" thickBot="1" x14ac:dyDescent="0.25">
      <c r="A5" s="20" t="s">
        <v>68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5" ht="6" customHeight="1" thickTop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5" x14ac:dyDescent="0.2">
      <c r="A7" s="23" t="s">
        <v>58</v>
      </c>
      <c r="B7" s="24" t="s">
        <v>163</v>
      </c>
      <c r="C7" s="23"/>
      <c r="D7" s="24" t="s">
        <v>158</v>
      </c>
      <c r="E7" s="23"/>
      <c r="F7" s="24" t="s">
        <v>159</v>
      </c>
      <c r="G7" s="23"/>
      <c r="H7" s="24" t="s">
        <v>133</v>
      </c>
      <c r="I7" s="23"/>
      <c r="J7" s="24" t="s">
        <v>134</v>
      </c>
      <c r="K7" s="23"/>
      <c r="L7" s="24" t="s">
        <v>129</v>
      </c>
      <c r="M7" s="23"/>
      <c r="N7" s="24" t="s">
        <v>128</v>
      </c>
      <c r="O7" s="23"/>
      <c r="P7" s="24" t="s">
        <v>115</v>
      </c>
      <c r="Q7" s="23"/>
      <c r="R7" s="24" t="s">
        <v>110</v>
      </c>
      <c r="S7" s="23"/>
      <c r="T7" s="24" t="s">
        <v>109</v>
      </c>
      <c r="U7" s="23"/>
      <c r="V7" s="24" t="s">
        <v>102</v>
      </c>
      <c r="W7" s="23"/>
      <c r="X7" s="24" t="s">
        <v>103</v>
      </c>
      <c r="Y7" s="23"/>
      <c r="Z7" s="24" t="s">
        <v>100</v>
      </c>
      <c r="AA7" s="23"/>
      <c r="AB7" s="24" t="s">
        <v>101</v>
      </c>
      <c r="AC7" s="23"/>
      <c r="AD7" s="24" t="s">
        <v>98</v>
      </c>
      <c r="AE7" s="23"/>
      <c r="AF7" s="24" t="s">
        <v>97</v>
      </c>
      <c r="AG7" s="23"/>
    </row>
    <row r="8" spans="1:35" s="33" customFormat="1" x14ac:dyDescent="0.2">
      <c r="A8" s="31" t="s">
        <v>166</v>
      </c>
      <c r="B8" s="70">
        <v>-711</v>
      </c>
      <c r="C8" s="31"/>
      <c r="D8" s="70">
        <f>F8+H8</f>
        <v>363</v>
      </c>
      <c r="E8" s="31"/>
      <c r="F8" s="70">
        <v>12</v>
      </c>
      <c r="G8" s="31"/>
      <c r="H8" s="70">
        <f>J8+L8</f>
        <v>351</v>
      </c>
      <c r="I8" s="31"/>
      <c r="J8" s="70">
        <v>64</v>
      </c>
      <c r="K8" s="31"/>
      <c r="L8" s="70">
        <f>N8+P8</f>
        <v>287</v>
      </c>
      <c r="M8" s="31"/>
      <c r="N8" s="70">
        <v>172</v>
      </c>
      <c r="O8" s="31"/>
      <c r="P8" s="70">
        <v>115</v>
      </c>
      <c r="Q8" s="31"/>
      <c r="R8" s="70">
        <f>T8+V8</f>
        <v>376</v>
      </c>
      <c r="S8" s="31"/>
      <c r="T8" s="70">
        <v>33</v>
      </c>
      <c r="U8" s="31"/>
      <c r="V8" s="70">
        <f>X8+Z8</f>
        <v>343</v>
      </c>
      <c r="W8" s="31"/>
      <c r="X8" s="70">
        <v>345</v>
      </c>
      <c r="Y8" s="31"/>
      <c r="Z8" s="70">
        <f>AB8+AD8</f>
        <v>-2</v>
      </c>
      <c r="AA8" s="31"/>
      <c r="AB8" s="70">
        <v>8</v>
      </c>
      <c r="AC8" s="31"/>
      <c r="AD8" s="70">
        <v>-10</v>
      </c>
      <c r="AE8" s="31"/>
      <c r="AF8" s="70">
        <v>188</v>
      </c>
      <c r="AG8" s="31"/>
      <c r="AH8" s="32"/>
      <c r="AI8" s="32"/>
    </row>
    <row r="9" spans="1:35" s="45" customFormat="1" x14ac:dyDescent="0.2">
      <c r="A9" s="87" t="s">
        <v>62</v>
      </c>
      <c r="B9" s="87"/>
      <c r="C9" s="87"/>
      <c r="D9" s="42"/>
      <c r="E9" s="87"/>
      <c r="F9" s="111"/>
      <c r="G9" s="87"/>
      <c r="H9" s="42"/>
      <c r="I9" s="87"/>
      <c r="J9" s="42"/>
      <c r="K9" s="87"/>
      <c r="L9" s="42"/>
      <c r="M9" s="87"/>
      <c r="N9" s="42"/>
      <c r="O9" s="87"/>
      <c r="P9" s="42"/>
      <c r="Q9" s="87"/>
      <c r="R9" s="42"/>
      <c r="S9" s="87"/>
      <c r="T9" s="42"/>
      <c r="U9" s="87"/>
      <c r="V9" s="42"/>
      <c r="W9" s="87"/>
      <c r="X9" s="42"/>
      <c r="Y9" s="87"/>
      <c r="Z9" s="42"/>
      <c r="AA9" s="87"/>
      <c r="AB9" s="42"/>
      <c r="AC9" s="87"/>
      <c r="AD9" s="42"/>
      <c r="AE9" s="87"/>
      <c r="AF9" s="42"/>
      <c r="AG9" s="87"/>
      <c r="AH9" s="42"/>
      <c r="AI9" s="42"/>
    </row>
    <row r="10" spans="1:35" s="45" customFormat="1" x14ac:dyDescent="0.2">
      <c r="A10" s="30" t="s">
        <v>165</v>
      </c>
      <c r="B10" s="26">
        <v>792</v>
      </c>
      <c r="C10" s="30"/>
      <c r="D10" s="26">
        <f>+H10+F10</f>
        <v>-225</v>
      </c>
      <c r="E10" s="30"/>
      <c r="F10" s="26">
        <v>-95</v>
      </c>
      <c r="G10" s="30"/>
      <c r="H10" s="26">
        <f>+L10+J10</f>
        <v>-130</v>
      </c>
      <c r="I10" s="30"/>
      <c r="J10" s="26">
        <v>32</v>
      </c>
      <c r="K10" s="30"/>
      <c r="L10" s="26">
        <f>+P10+N10</f>
        <v>-162</v>
      </c>
      <c r="M10" s="30"/>
      <c r="N10" s="26">
        <v>-140</v>
      </c>
      <c r="O10" s="30"/>
      <c r="P10" s="26">
        <v>-22</v>
      </c>
      <c r="Q10" s="30"/>
      <c r="R10" s="26">
        <f t="shared" ref="R10:R20" si="0">+T10+V10</f>
        <v>-274</v>
      </c>
      <c r="S10" s="30"/>
      <c r="T10" s="26">
        <v>51</v>
      </c>
      <c r="U10" s="30"/>
      <c r="V10" s="26">
        <f t="shared" ref="V10:V20" si="1">+X10+Z10</f>
        <v>-325</v>
      </c>
      <c r="W10" s="30"/>
      <c r="X10" s="26">
        <v>-373</v>
      </c>
      <c r="Y10" s="30"/>
      <c r="Z10" s="26">
        <f t="shared" ref="Z10:Z20" si="2">+AB10+AD10</f>
        <v>48</v>
      </c>
      <c r="AA10" s="30"/>
      <c r="AB10" s="26">
        <v>-11</v>
      </c>
      <c r="AC10" s="30"/>
      <c r="AD10" s="26">
        <v>59</v>
      </c>
      <c r="AE10" s="30"/>
      <c r="AF10" s="26">
        <v>-160</v>
      </c>
      <c r="AG10" s="30"/>
      <c r="AH10" s="42"/>
      <c r="AI10" s="42"/>
    </row>
    <row r="11" spans="1:35" s="45" customFormat="1" x14ac:dyDescent="0.2">
      <c r="A11" s="49" t="s">
        <v>147</v>
      </c>
      <c r="B11" s="50">
        <v>12</v>
      </c>
      <c r="C11" s="49"/>
      <c r="D11" s="50">
        <v>24</v>
      </c>
      <c r="E11" s="49"/>
      <c r="F11" s="50">
        <v>22</v>
      </c>
      <c r="G11" s="49"/>
      <c r="H11" s="50">
        <v>2</v>
      </c>
      <c r="I11" s="49"/>
      <c r="J11" s="50">
        <v>24</v>
      </c>
      <c r="K11" s="49"/>
      <c r="L11" s="50">
        <v>-22</v>
      </c>
      <c r="M11" s="49"/>
      <c r="N11" s="50">
        <v>-4</v>
      </c>
      <c r="O11" s="49"/>
      <c r="P11" s="50">
        <v>-18</v>
      </c>
      <c r="Q11" s="49"/>
      <c r="R11" s="50">
        <f t="shared" si="0"/>
        <v>-2</v>
      </c>
      <c r="S11" s="49"/>
      <c r="T11" s="50">
        <v>5</v>
      </c>
      <c r="U11" s="49"/>
      <c r="V11" s="50">
        <f t="shared" si="1"/>
        <v>-7</v>
      </c>
      <c r="W11" s="49"/>
      <c r="X11" s="50">
        <v>-3</v>
      </c>
      <c r="Y11" s="49"/>
      <c r="Z11" s="50">
        <f t="shared" si="2"/>
        <v>-4</v>
      </c>
      <c r="AA11" s="49"/>
      <c r="AB11" s="50">
        <v>-3</v>
      </c>
      <c r="AC11" s="49"/>
      <c r="AD11" s="50">
        <v>-1</v>
      </c>
      <c r="AE11" s="49"/>
      <c r="AF11" s="50">
        <v>-8</v>
      </c>
      <c r="AG11" s="49"/>
      <c r="AH11" s="42"/>
      <c r="AI11" s="42"/>
    </row>
    <row r="12" spans="1:35" s="45" customFormat="1" x14ac:dyDescent="0.2">
      <c r="A12" s="30" t="s">
        <v>135</v>
      </c>
      <c r="B12" s="26">
        <v>1</v>
      </c>
      <c r="C12" s="30"/>
      <c r="D12" s="26">
        <f t="shared" ref="D12:D20" si="3">F12+H12</f>
        <v>30</v>
      </c>
      <c r="E12" s="30"/>
      <c r="F12" s="26">
        <v>20</v>
      </c>
      <c r="G12" s="30"/>
      <c r="H12" s="26">
        <f t="shared" ref="H12:H20" si="4">J12+L12</f>
        <v>10</v>
      </c>
      <c r="I12" s="30"/>
      <c r="J12" s="26">
        <v>6</v>
      </c>
      <c r="K12" s="30"/>
      <c r="L12" s="26">
        <f t="shared" ref="L12:L20" si="5">N12+P12</f>
        <v>4</v>
      </c>
      <c r="M12" s="30"/>
      <c r="N12" s="26">
        <v>1</v>
      </c>
      <c r="O12" s="30"/>
      <c r="P12" s="26">
        <v>3</v>
      </c>
      <c r="Q12" s="30"/>
      <c r="R12" s="26">
        <f t="shared" si="0"/>
        <v>57</v>
      </c>
      <c r="S12" s="30"/>
      <c r="T12" s="26">
        <v>1</v>
      </c>
      <c r="U12" s="30"/>
      <c r="V12" s="26">
        <f t="shared" si="1"/>
        <v>56</v>
      </c>
      <c r="W12" s="30"/>
      <c r="X12" s="26">
        <f>30</f>
        <v>30</v>
      </c>
      <c r="Y12" s="30"/>
      <c r="Z12" s="26">
        <f t="shared" si="2"/>
        <v>26</v>
      </c>
      <c r="AA12" s="30"/>
      <c r="AB12" s="26">
        <v>13</v>
      </c>
      <c r="AC12" s="30"/>
      <c r="AD12" s="26">
        <f>10+3</f>
        <v>13</v>
      </c>
      <c r="AE12" s="30"/>
      <c r="AF12" s="26">
        <v>0</v>
      </c>
      <c r="AG12" s="30"/>
      <c r="AH12" s="42"/>
      <c r="AI12" s="42"/>
    </row>
    <row r="13" spans="1:35" s="45" customFormat="1" x14ac:dyDescent="0.2">
      <c r="A13" s="49" t="s">
        <v>74</v>
      </c>
      <c r="B13" s="50">
        <v>25</v>
      </c>
      <c r="C13" s="49"/>
      <c r="D13" s="50">
        <f t="shared" si="3"/>
        <v>20</v>
      </c>
      <c r="E13" s="87"/>
      <c r="F13" s="50">
        <v>12</v>
      </c>
      <c r="G13" s="87"/>
      <c r="H13" s="50">
        <f t="shared" si="4"/>
        <v>8</v>
      </c>
      <c r="I13" s="87"/>
      <c r="J13" s="50">
        <v>0</v>
      </c>
      <c r="K13" s="87"/>
      <c r="L13" s="50">
        <f t="shared" si="5"/>
        <v>8</v>
      </c>
      <c r="M13" s="87"/>
      <c r="N13" s="50">
        <v>6</v>
      </c>
      <c r="O13" s="87"/>
      <c r="P13" s="50">
        <v>2</v>
      </c>
      <c r="Q13" s="87"/>
      <c r="R13" s="50">
        <f t="shared" si="0"/>
        <v>30</v>
      </c>
      <c r="S13" s="87"/>
      <c r="T13" s="50">
        <v>2</v>
      </c>
      <c r="U13" s="49"/>
      <c r="V13" s="50">
        <f t="shared" si="1"/>
        <v>28</v>
      </c>
      <c r="W13" s="87"/>
      <c r="X13" s="50">
        <v>27</v>
      </c>
      <c r="Y13" s="49"/>
      <c r="Z13" s="50">
        <f t="shared" si="2"/>
        <v>1</v>
      </c>
      <c r="AA13" s="87"/>
      <c r="AB13" s="50">
        <v>1</v>
      </c>
      <c r="AC13" s="49"/>
      <c r="AD13" s="50">
        <v>0</v>
      </c>
      <c r="AE13" s="49"/>
      <c r="AF13" s="50">
        <v>0</v>
      </c>
      <c r="AG13" s="49"/>
      <c r="AH13" s="42"/>
      <c r="AI13" s="42"/>
    </row>
    <row r="14" spans="1:35" s="45" customFormat="1" x14ac:dyDescent="0.2">
      <c r="A14" s="30" t="s">
        <v>152</v>
      </c>
      <c r="B14" s="26">
        <v>21</v>
      </c>
      <c r="C14" s="30"/>
      <c r="D14" s="26">
        <f t="shared" si="3"/>
        <v>1</v>
      </c>
      <c r="E14" s="30"/>
      <c r="F14" s="26">
        <v>0</v>
      </c>
      <c r="G14" s="30"/>
      <c r="H14" s="26">
        <f t="shared" si="4"/>
        <v>1</v>
      </c>
      <c r="I14" s="30"/>
      <c r="J14" s="26">
        <v>0</v>
      </c>
      <c r="K14" s="30"/>
      <c r="L14" s="26">
        <f t="shared" si="5"/>
        <v>1</v>
      </c>
      <c r="M14" s="30"/>
      <c r="N14" s="26">
        <v>0</v>
      </c>
      <c r="O14" s="30"/>
      <c r="P14" s="26">
        <v>1</v>
      </c>
      <c r="Q14" s="30"/>
      <c r="R14" s="26">
        <f t="shared" si="0"/>
        <v>5</v>
      </c>
      <c r="S14" s="30"/>
      <c r="T14" s="26">
        <v>0</v>
      </c>
      <c r="U14" s="30"/>
      <c r="V14" s="26">
        <f t="shared" si="1"/>
        <v>5</v>
      </c>
      <c r="W14" s="30"/>
      <c r="X14" s="26">
        <v>5</v>
      </c>
      <c r="Y14" s="30"/>
      <c r="Z14" s="26">
        <f t="shared" si="2"/>
        <v>0</v>
      </c>
      <c r="AA14" s="30"/>
      <c r="AB14" s="26">
        <v>0</v>
      </c>
      <c r="AC14" s="30"/>
      <c r="AD14" s="26">
        <v>0</v>
      </c>
      <c r="AE14" s="30"/>
      <c r="AF14" s="26">
        <v>1</v>
      </c>
      <c r="AG14" s="30"/>
      <c r="AH14" s="42"/>
      <c r="AI14" s="42"/>
    </row>
    <row r="15" spans="1:35" s="45" customFormat="1" x14ac:dyDescent="0.2">
      <c r="A15" s="49" t="s">
        <v>150</v>
      </c>
      <c r="B15" s="50">
        <v>0</v>
      </c>
      <c r="C15" s="49"/>
      <c r="D15" s="50">
        <f t="shared" si="3"/>
        <v>1</v>
      </c>
      <c r="E15" s="87"/>
      <c r="F15" s="50">
        <v>0</v>
      </c>
      <c r="G15" s="87"/>
      <c r="H15" s="50">
        <f t="shared" si="4"/>
        <v>1</v>
      </c>
      <c r="I15" s="87"/>
      <c r="J15" s="50">
        <v>1</v>
      </c>
      <c r="K15" s="87"/>
      <c r="L15" s="50">
        <f t="shared" si="5"/>
        <v>0</v>
      </c>
      <c r="M15" s="87"/>
      <c r="N15" s="50">
        <v>0</v>
      </c>
      <c r="O15" s="87"/>
      <c r="P15" s="50">
        <v>0</v>
      </c>
      <c r="Q15" s="87"/>
      <c r="R15" s="50">
        <f t="shared" si="0"/>
        <v>-11</v>
      </c>
      <c r="S15" s="87"/>
      <c r="T15" s="50">
        <v>-4</v>
      </c>
      <c r="U15" s="49"/>
      <c r="V15" s="50">
        <f t="shared" si="1"/>
        <v>-7</v>
      </c>
      <c r="W15" s="87"/>
      <c r="X15" s="50">
        <v>0</v>
      </c>
      <c r="Y15" s="49"/>
      <c r="Z15" s="50">
        <f t="shared" si="2"/>
        <v>-7</v>
      </c>
      <c r="AA15" s="87"/>
      <c r="AB15" s="50">
        <v>-1</v>
      </c>
      <c r="AC15" s="49"/>
      <c r="AD15" s="50">
        <v>-6</v>
      </c>
      <c r="AE15" s="49"/>
      <c r="AF15" s="50">
        <v>-25</v>
      </c>
      <c r="AG15" s="49"/>
      <c r="AH15" s="42"/>
      <c r="AI15" s="42"/>
    </row>
    <row r="16" spans="1:35" s="45" customFormat="1" x14ac:dyDescent="0.2">
      <c r="A16" s="30" t="s">
        <v>99</v>
      </c>
      <c r="B16" s="26">
        <v>0</v>
      </c>
      <c r="C16" s="30"/>
      <c r="D16" s="26">
        <f t="shared" si="3"/>
        <v>0</v>
      </c>
      <c r="E16" s="30"/>
      <c r="F16" s="26">
        <v>0</v>
      </c>
      <c r="G16" s="30"/>
      <c r="H16" s="26">
        <f t="shared" si="4"/>
        <v>0</v>
      </c>
      <c r="I16" s="30"/>
      <c r="J16" s="26">
        <v>0</v>
      </c>
      <c r="K16" s="30"/>
      <c r="L16" s="26">
        <f t="shared" si="5"/>
        <v>0</v>
      </c>
      <c r="M16" s="30"/>
      <c r="N16" s="26">
        <v>0</v>
      </c>
      <c r="O16" s="30"/>
      <c r="P16" s="26">
        <v>0</v>
      </c>
      <c r="Q16" s="30"/>
      <c r="R16" s="26">
        <f t="shared" si="0"/>
        <v>50</v>
      </c>
      <c r="S16" s="30"/>
      <c r="T16" s="26">
        <v>6</v>
      </c>
      <c r="U16" s="30"/>
      <c r="V16" s="26">
        <f t="shared" si="1"/>
        <v>44</v>
      </c>
      <c r="W16" s="30"/>
      <c r="X16" s="26">
        <v>8</v>
      </c>
      <c r="Y16" s="30"/>
      <c r="Z16" s="26">
        <f t="shared" si="2"/>
        <v>36</v>
      </c>
      <c r="AA16" s="30"/>
      <c r="AB16" s="26">
        <v>15</v>
      </c>
      <c r="AC16" s="30"/>
      <c r="AD16" s="26">
        <v>21</v>
      </c>
      <c r="AE16" s="30"/>
      <c r="AF16" s="26">
        <v>0</v>
      </c>
      <c r="AG16" s="30"/>
      <c r="AH16" s="42"/>
      <c r="AI16" s="42"/>
    </row>
    <row r="17" spans="1:35" s="45" customFormat="1" x14ac:dyDescent="0.2">
      <c r="A17" s="49" t="s">
        <v>59</v>
      </c>
      <c r="B17" s="50">
        <v>0</v>
      </c>
      <c r="C17" s="49"/>
      <c r="D17" s="50">
        <f t="shared" si="3"/>
        <v>59</v>
      </c>
      <c r="E17" s="49"/>
      <c r="F17" s="50">
        <v>57</v>
      </c>
      <c r="G17" s="49"/>
      <c r="H17" s="50">
        <f t="shared" si="4"/>
        <v>2</v>
      </c>
      <c r="I17" s="49"/>
      <c r="J17" s="50">
        <v>2</v>
      </c>
      <c r="K17" s="49"/>
      <c r="L17" s="50">
        <f t="shared" si="5"/>
        <v>0</v>
      </c>
      <c r="M17" s="49"/>
      <c r="N17" s="50">
        <v>0</v>
      </c>
      <c r="O17" s="49"/>
      <c r="P17" s="50">
        <v>0</v>
      </c>
      <c r="Q17" s="49"/>
      <c r="R17" s="50">
        <f t="shared" si="0"/>
        <v>14</v>
      </c>
      <c r="S17" s="49"/>
      <c r="T17" s="50">
        <v>1</v>
      </c>
      <c r="U17" s="49"/>
      <c r="V17" s="50">
        <f t="shared" si="1"/>
        <v>13</v>
      </c>
      <c r="W17" s="49"/>
      <c r="X17" s="50">
        <v>0</v>
      </c>
      <c r="Y17" s="49"/>
      <c r="Z17" s="50">
        <f t="shared" si="2"/>
        <v>13</v>
      </c>
      <c r="AA17" s="49"/>
      <c r="AB17" s="50">
        <v>13</v>
      </c>
      <c r="AC17" s="49"/>
      <c r="AD17" s="50">
        <v>0</v>
      </c>
      <c r="AE17" s="49"/>
      <c r="AF17" s="50">
        <v>0</v>
      </c>
      <c r="AG17" s="49"/>
      <c r="AH17" s="42"/>
      <c r="AI17" s="42"/>
    </row>
    <row r="18" spans="1:35" s="45" customFormat="1" x14ac:dyDescent="0.2">
      <c r="A18" s="30" t="s">
        <v>148</v>
      </c>
      <c r="B18" s="26">
        <v>10</v>
      </c>
      <c r="C18" s="30"/>
      <c r="D18" s="26">
        <f t="shared" si="3"/>
        <v>19</v>
      </c>
      <c r="E18" s="30"/>
      <c r="F18" s="26">
        <v>12</v>
      </c>
      <c r="G18" s="30"/>
      <c r="H18" s="26">
        <f t="shared" si="4"/>
        <v>7</v>
      </c>
      <c r="I18" s="30"/>
      <c r="J18" s="26">
        <v>5</v>
      </c>
      <c r="K18" s="30"/>
      <c r="L18" s="26">
        <f t="shared" si="5"/>
        <v>2</v>
      </c>
      <c r="M18" s="30"/>
      <c r="N18" s="26">
        <v>2</v>
      </c>
      <c r="O18" s="30"/>
      <c r="P18" s="26">
        <v>0</v>
      </c>
      <c r="Q18" s="30"/>
      <c r="R18" s="26">
        <f t="shared" si="0"/>
        <v>5</v>
      </c>
      <c r="S18" s="30"/>
      <c r="T18" s="26">
        <v>2</v>
      </c>
      <c r="U18" s="30"/>
      <c r="V18" s="26">
        <f t="shared" si="1"/>
        <v>3</v>
      </c>
      <c r="W18" s="30"/>
      <c r="X18" s="26">
        <v>1</v>
      </c>
      <c r="Y18" s="30"/>
      <c r="Z18" s="26">
        <f t="shared" si="2"/>
        <v>2</v>
      </c>
      <c r="AA18" s="30"/>
      <c r="AB18" s="26">
        <v>1</v>
      </c>
      <c r="AC18" s="30"/>
      <c r="AD18" s="26">
        <v>1</v>
      </c>
      <c r="AE18" s="30"/>
      <c r="AF18" s="26">
        <v>5</v>
      </c>
      <c r="AG18" s="30"/>
      <c r="AH18" s="42"/>
      <c r="AI18" s="42"/>
    </row>
    <row r="19" spans="1:35" s="45" customFormat="1" x14ac:dyDescent="0.2">
      <c r="A19" s="49" t="s">
        <v>149</v>
      </c>
      <c r="B19" s="50">
        <v>0</v>
      </c>
      <c r="C19" s="49"/>
      <c r="D19" s="50">
        <f t="shared" si="3"/>
        <v>26</v>
      </c>
      <c r="E19" s="49"/>
      <c r="F19" s="50">
        <v>0</v>
      </c>
      <c r="G19" s="49"/>
      <c r="H19" s="50">
        <f t="shared" si="4"/>
        <v>26</v>
      </c>
      <c r="I19" s="49"/>
      <c r="J19" s="50">
        <v>1</v>
      </c>
      <c r="K19" s="49"/>
      <c r="L19" s="50">
        <f t="shared" si="5"/>
        <v>25</v>
      </c>
      <c r="M19" s="49"/>
      <c r="N19" s="50">
        <v>25</v>
      </c>
      <c r="O19" s="49"/>
      <c r="P19" s="50">
        <v>0</v>
      </c>
      <c r="Q19" s="49"/>
      <c r="R19" s="50">
        <f t="shared" si="0"/>
        <v>12</v>
      </c>
      <c r="S19" s="49"/>
      <c r="T19" s="50">
        <v>5</v>
      </c>
      <c r="U19" s="49"/>
      <c r="V19" s="50">
        <f t="shared" si="1"/>
        <v>7</v>
      </c>
      <c r="W19" s="49"/>
      <c r="X19" s="50">
        <v>0</v>
      </c>
      <c r="Y19" s="49"/>
      <c r="Z19" s="50">
        <f t="shared" si="2"/>
        <v>7</v>
      </c>
      <c r="AA19" s="49"/>
      <c r="AB19" s="50">
        <v>7</v>
      </c>
      <c r="AC19" s="49"/>
      <c r="AD19" s="50">
        <v>0</v>
      </c>
      <c r="AE19" s="49"/>
      <c r="AF19" s="50">
        <v>-1</v>
      </c>
      <c r="AG19" s="49"/>
      <c r="AH19" s="42"/>
      <c r="AI19" s="42"/>
    </row>
    <row r="20" spans="1:35" s="45" customFormat="1" x14ac:dyDescent="0.2">
      <c r="A20" s="30" t="s">
        <v>41</v>
      </c>
      <c r="B20" s="26">
        <v>8</v>
      </c>
      <c r="C20" s="30"/>
      <c r="D20" s="26">
        <f t="shared" si="3"/>
        <v>39</v>
      </c>
      <c r="E20" s="30"/>
      <c r="F20" s="26">
        <v>11</v>
      </c>
      <c r="G20" s="30"/>
      <c r="H20" s="26">
        <f t="shared" si="4"/>
        <v>28</v>
      </c>
      <c r="I20" s="30"/>
      <c r="J20" s="26">
        <v>11</v>
      </c>
      <c r="K20" s="30"/>
      <c r="L20" s="26">
        <f t="shared" si="5"/>
        <v>17</v>
      </c>
      <c r="M20" s="30"/>
      <c r="N20" s="26">
        <v>7</v>
      </c>
      <c r="O20" s="30"/>
      <c r="P20" s="26">
        <v>10</v>
      </c>
      <c r="Q20" s="30"/>
      <c r="R20" s="26">
        <f t="shared" si="0"/>
        <v>23</v>
      </c>
      <c r="S20" s="30"/>
      <c r="T20" s="26">
        <v>1</v>
      </c>
      <c r="U20" s="30"/>
      <c r="V20" s="26">
        <f t="shared" si="1"/>
        <v>22</v>
      </c>
      <c r="W20" s="30"/>
      <c r="X20" s="26">
        <v>8</v>
      </c>
      <c r="Y20" s="30"/>
      <c r="Z20" s="26">
        <f t="shared" si="2"/>
        <v>14</v>
      </c>
      <c r="AA20" s="30"/>
      <c r="AB20" s="26">
        <v>12</v>
      </c>
      <c r="AC20" s="30"/>
      <c r="AD20" s="26">
        <v>2</v>
      </c>
      <c r="AE20" s="30"/>
      <c r="AF20" s="26">
        <v>20</v>
      </c>
      <c r="AG20" s="30"/>
      <c r="AH20" s="42"/>
      <c r="AI20" s="42"/>
    </row>
    <row r="21" spans="1:35" s="45" customFormat="1" x14ac:dyDescent="0.2">
      <c r="A21" s="88" t="s">
        <v>63</v>
      </c>
      <c r="B21" s="89">
        <f>SUM(B10:B20)</f>
        <v>869</v>
      </c>
      <c r="C21" s="88"/>
      <c r="D21" s="89">
        <f>SUM(D10:D20)</f>
        <v>-6</v>
      </c>
      <c r="E21" s="88"/>
      <c r="F21" s="89">
        <f>SUM(F10:F20)</f>
        <v>39</v>
      </c>
      <c r="G21" s="88"/>
      <c r="H21" s="89">
        <f>SUM(H10:H20)</f>
        <v>-45</v>
      </c>
      <c r="I21" s="88"/>
      <c r="J21" s="89">
        <f>SUM(J10:J20)</f>
        <v>82</v>
      </c>
      <c r="K21" s="88"/>
      <c r="L21" s="89">
        <f>SUM(L10:L20)</f>
        <v>-127</v>
      </c>
      <c r="M21" s="88"/>
      <c r="N21" s="89">
        <f>SUM(N10:N20)</f>
        <v>-103</v>
      </c>
      <c r="O21" s="88"/>
      <c r="P21" s="89">
        <f>SUM(P10:P20)</f>
        <v>-24</v>
      </c>
      <c r="Q21" s="88"/>
      <c r="R21" s="89">
        <f>SUM(R10:R20)</f>
        <v>-91</v>
      </c>
      <c r="S21" s="88"/>
      <c r="T21" s="89">
        <f>SUM(T10:T20)</f>
        <v>70</v>
      </c>
      <c r="U21" s="88"/>
      <c r="V21" s="89">
        <f>SUM(V10:V20)</f>
        <v>-161</v>
      </c>
      <c r="W21" s="88"/>
      <c r="X21" s="89">
        <f>SUM(X10:X20)</f>
        <v>-297</v>
      </c>
      <c r="Y21" s="88"/>
      <c r="Z21" s="89">
        <f>SUM(Z10:Z20)</f>
        <v>136</v>
      </c>
      <c r="AA21" s="88"/>
      <c r="AB21" s="89">
        <f>SUM(AB10:AB20)</f>
        <v>47</v>
      </c>
      <c r="AC21" s="88"/>
      <c r="AD21" s="89">
        <f>SUM(AD10:AD20)</f>
        <v>89</v>
      </c>
      <c r="AE21" s="88"/>
      <c r="AF21" s="89">
        <f>SUM(AF10:AF20)</f>
        <v>-168</v>
      </c>
      <c r="AG21" s="88"/>
      <c r="AH21" s="42"/>
      <c r="AI21" s="42"/>
    </row>
    <row r="22" spans="1:35" s="45" customFormat="1" x14ac:dyDescent="0.2">
      <c r="A22" s="37" t="s">
        <v>60</v>
      </c>
      <c r="B22" s="26">
        <v>-79</v>
      </c>
      <c r="C22" s="37"/>
      <c r="D22" s="26">
        <f>+H22+F22</f>
        <v>2</v>
      </c>
      <c r="E22" s="37"/>
      <c r="F22" s="26">
        <v>-11</v>
      </c>
      <c r="G22" s="37"/>
      <c r="H22" s="26">
        <f>+L22+J22</f>
        <v>13</v>
      </c>
      <c r="I22" s="37"/>
      <c r="J22" s="26">
        <v>-23</v>
      </c>
      <c r="K22" s="37"/>
      <c r="L22" s="26">
        <f>+P22+N22</f>
        <v>36</v>
      </c>
      <c r="M22" s="37"/>
      <c r="N22" s="26">
        <v>29</v>
      </c>
      <c r="O22" s="37"/>
      <c r="P22" s="26">
        <v>7</v>
      </c>
      <c r="Q22" s="37"/>
      <c r="R22" s="26">
        <f>+T22+V22</f>
        <v>32</v>
      </c>
      <c r="S22" s="37"/>
      <c r="T22" s="26">
        <v>-19</v>
      </c>
      <c r="U22" s="37"/>
      <c r="V22" s="26">
        <f>+X22+Z22</f>
        <v>51</v>
      </c>
      <c r="W22" s="37"/>
      <c r="X22" s="26">
        <v>89</v>
      </c>
      <c r="Y22" s="37"/>
      <c r="Z22" s="26">
        <f>+AB22+AD22</f>
        <v>-38</v>
      </c>
      <c r="AA22" s="37"/>
      <c r="AB22" s="26">
        <v>-13</v>
      </c>
      <c r="AC22" s="37"/>
      <c r="AD22" s="26">
        <v>-25</v>
      </c>
      <c r="AE22" s="37"/>
      <c r="AF22" s="26">
        <v>47</v>
      </c>
      <c r="AG22" s="37"/>
      <c r="AH22" s="42"/>
      <c r="AI22" s="42"/>
    </row>
    <row r="23" spans="1:35" s="40" customFormat="1" ht="13.5" thickBot="1" x14ac:dyDescent="0.25">
      <c r="A23" s="90" t="s">
        <v>65</v>
      </c>
      <c r="B23" s="60">
        <f>SUM(B8,B21:B22)</f>
        <v>79</v>
      </c>
      <c r="C23" s="90"/>
      <c r="D23" s="60">
        <f>SUM(D8,D21:D22)</f>
        <v>359</v>
      </c>
      <c r="E23" s="90"/>
      <c r="F23" s="60">
        <f>SUM(F8,F21:F22)</f>
        <v>40</v>
      </c>
      <c r="G23" s="90"/>
      <c r="H23" s="60">
        <f>SUM(H8,H21:H22)</f>
        <v>319</v>
      </c>
      <c r="I23" s="90"/>
      <c r="J23" s="60">
        <f>SUM(J8,J21:J22)</f>
        <v>123</v>
      </c>
      <c r="K23" s="90"/>
      <c r="L23" s="60">
        <f>SUM(L8,L21:L22)</f>
        <v>196</v>
      </c>
      <c r="M23" s="90"/>
      <c r="N23" s="60">
        <f>SUM(N8,N21:N22)</f>
        <v>98</v>
      </c>
      <c r="O23" s="90"/>
      <c r="P23" s="60">
        <f>SUM(P8,P21:P22)</f>
        <v>98</v>
      </c>
      <c r="Q23" s="90"/>
      <c r="R23" s="60">
        <f>SUM(R8,R21:R22)</f>
        <v>317</v>
      </c>
      <c r="S23" s="90"/>
      <c r="T23" s="60">
        <f>SUM(T8,T21:T22)</f>
        <v>84</v>
      </c>
      <c r="U23" s="90"/>
      <c r="V23" s="60">
        <f>SUM(V8,V21:V22)</f>
        <v>233</v>
      </c>
      <c r="W23" s="90"/>
      <c r="X23" s="60">
        <f>SUM(X8,X21:X22)</f>
        <v>137</v>
      </c>
      <c r="Y23" s="90"/>
      <c r="Z23" s="60">
        <f>SUM(Z8,Z21:Z22)</f>
        <v>96</v>
      </c>
      <c r="AA23" s="90"/>
      <c r="AB23" s="60">
        <f>SUM(AB8,AB21:AB22)</f>
        <v>42</v>
      </c>
      <c r="AC23" s="90"/>
      <c r="AD23" s="60">
        <f>SUM(AD8,AD21:AD22)</f>
        <v>54</v>
      </c>
      <c r="AE23" s="90"/>
      <c r="AF23" s="60">
        <f>SUM(AF8,AF21:AF22)</f>
        <v>67</v>
      </c>
      <c r="AG23" s="90"/>
      <c r="AH23" s="39"/>
      <c r="AI23" s="39"/>
    </row>
    <row r="24" spans="1:35" s="45" customFormat="1" ht="13.5" thickTop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42"/>
      <c r="AI24" s="42"/>
    </row>
    <row r="25" spans="1:35" s="45" customFormat="1" x14ac:dyDescent="0.2">
      <c r="A25" s="42" t="s">
        <v>168</v>
      </c>
      <c r="B25" s="61">
        <v>-8.02</v>
      </c>
      <c r="C25" s="42"/>
      <c r="D25" s="61">
        <v>4.1500000000000004</v>
      </c>
      <c r="E25" s="111"/>
      <c r="F25" s="61">
        <v>0.14000000000000001</v>
      </c>
      <c r="G25" s="42"/>
      <c r="H25" s="61">
        <v>3.97</v>
      </c>
      <c r="I25" s="42"/>
      <c r="J25" s="61">
        <v>0.76</v>
      </c>
      <c r="K25" s="42"/>
      <c r="L25" s="61">
        <v>3.18</v>
      </c>
      <c r="M25" s="42"/>
      <c r="N25" s="61">
        <v>1.92</v>
      </c>
      <c r="O25" s="42"/>
      <c r="P25" s="61">
        <v>1.26</v>
      </c>
      <c r="Q25" s="42"/>
      <c r="R25" s="61">
        <v>4.62</v>
      </c>
      <c r="S25" s="42"/>
      <c r="T25" s="61">
        <v>0.36</v>
      </c>
      <c r="U25" s="42"/>
      <c r="V25" s="61">
        <v>4.42</v>
      </c>
      <c r="W25" s="42"/>
      <c r="X25" s="61">
        <v>3.78</v>
      </c>
      <c r="Y25" s="42"/>
      <c r="Z25" s="61">
        <v>-0.03</v>
      </c>
      <c r="AA25" s="42"/>
      <c r="AB25" s="61">
        <v>0.11</v>
      </c>
      <c r="AC25" s="42"/>
      <c r="AD25" s="61">
        <v>-0.14000000000000001</v>
      </c>
      <c r="AE25" s="42"/>
      <c r="AF25" s="61">
        <v>2.6</v>
      </c>
      <c r="AG25" s="42"/>
      <c r="AH25" s="42"/>
      <c r="AI25" s="42"/>
    </row>
    <row r="26" spans="1:35" s="45" customFormat="1" x14ac:dyDescent="0.2">
      <c r="A26" s="25" t="s">
        <v>113</v>
      </c>
      <c r="B26" s="34">
        <v>0.88</v>
      </c>
      <c r="C26" s="25"/>
      <c r="D26" s="34">
        <v>4.1100000000000003</v>
      </c>
      <c r="E26" s="25"/>
      <c r="F26" s="34">
        <v>0.47</v>
      </c>
      <c r="G26" s="25"/>
      <c r="H26" s="34">
        <v>3.61</v>
      </c>
      <c r="I26" s="25"/>
      <c r="J26" s="34">
        <v>1.46</v>
      </c>
      <c r="K26" s="25"/>
      <c r="L26" s="34">
        <v>2.17</v>
      </c>
      <c r="M26" s="25"/>
      <c r="N26" s="34">
        <v>1.1000000000000001</v>
      </c>
      <c r="O26" s="25"/>
      <c r="P26" s="34">
        <v>1.07</v>
      </c>
      <c r="Q26" s="25"/>
      <c r="R26" s="34">
        <v>3.89</v>
      </c>
      <c r="S26" s="25"/>
      <c r="T26" s="34">
        <v>0.91</v>
      </c>
      <c r="U26" s="25"/>
      <c r="V26" s="34">
        <v>3</v>
      </c>
      <c r="W26" s="25"/>
      <c r="X26" s="34">
        <v>1.5</v>
      </c>
      <c r="Y26" s="25"/>
      <c r="Z26" s="34">
        <v>1.35</v>
      </c>
      <c r="AA26" s="25"/>
      <c r="AB26" s="34">
        <v>0.6</v>
      </c>
      <c r="AC26" s="25"/>
      <c r="AD26" s="34">
        <v>0.75</v>
      </c>
      <c r="AE26" s="25"/>
      <c r="AF26" s="34">
        <v>0.93</v>
      </c>
      <c r="AG26" s="25"/>
      <c r="AH26" s="42"/>
      <c r="AI26" s="42"/>
    </row>
    <row r="27" spans="1:3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</row>
    <row r="28" spans="1:3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spans="1:35" ht="13.5" thickBot="1" x14ac:dyDescent="0.25">
      <c r="A29" s="20" t="s">
        <v>70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5" s="64" customFormat="1" ht="9.4" customHeight="1" thickTop="1" x14ac:dyDescent="0.2">
      <c r="A30" s="52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6"/>
      <c r="M30" s="66"/>
      <c r="N30" s="66"/>
      <c r="O30" s="66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21"/>
      <c r="AI30" s="21"/>
    </row>
    <row r="31" spans="1:35" x14ac:dyDescent="0.2">
      <c r="A31" s="23" t="s">
        <v>71</v>
      </c>
      <c r="B31" s="24" t="str">
        <f>B$7</f>
        <v>1Q26</v>
      </c>
      <c r="C31" s="23"/>
      <c r="D31" s="24" t="str">
        <f>D$7</f>
        <v>4Q25 YTD</v>
      </c>
      <c r="E31" s="23"/>
      <c r="F31" s="24" t="str">
        <f>F$7</f>
        <v>4Q25</v>
      </c>
      <c r="G31" s="23"/>
      <c r="H31" s="24" t="str">
        <f>H$7</f>
        <v>3Q25 YTD</v>
      </c>
      <c r="I31" s="23"/>
      <c r="J31" s="24" t="str">
        <f>J$7</f>
        <v>3Q25</v>
      </c>
      <c r="K31" s="23"/>
      <c r="L31" s="24" t="str">
        <f>L$7</f>
        <v>2Q25 YTD</v>
      </c>
      <c r="M31" s="23"/>
      <c r="N31" s="24" t="str">
        <f>N$7</f>
        <v>2Q25</v>
      </c>
      <c r="O31" s="23"/>
      <c r="P31" s="24" t="str">
        <f>$P$7</f>
        <v>1Q25</v>
      </c>
      <c r="Q31" s="23"/>
      <c r="R31" s="24" t="s">
        <v>110</v>
      </c>
      <c r="S31" s="23"/>
      <c r="T31" s="24" t="s">
        <v>109</v>
      </c>
      <c r="U31" s="23"/>
      <c r="V31" s="24" t="s">
        <v>102</v>
      </c>
      <c r="W31" s="23"/>
      <c r="X31" s="24" t="s">
        <v>103</v>
      </c>
      <c r="Y31" s="23"/>
      <c r="Z31" s="24" t="s">
        <v>100</v>
      </c>
      <c r="AA31" s="23"/>
      <c r="AB31" s="24" t="s">
        <v>101</v>
      </c>
      <c r="AC31" s="23"/>
      <c r="AD31" s="24" t="s">
        <v>98</v>
      </c>
      <c r="AE31" s="23"/>
      <c r="AF31" s="24" t="s">
        <v>97</v>
      </c>
      <c r="AG31" s="23"/>
    </row>
    <row r="32" spans="1:35" s="33" customFormat="1" x14ac:dyDescent="0.2">
      <c r="A32" s="31" t="s">
        <v>166</v>
      </c>
      <c r="B32" s="70">
        <v>-711</v>
      </c>
      <c r="C32" s="31"/>
      <c r="D32" s="70">
        <f t="shared" ref="D32:D40" si="6">F32+H32</f>
        <v>363</v>
      </c>
      <c r="E32" s="31"/>
      <c r="F32" s="70">
        <v>12</v>
      </c>
      <c r="G32" s="31"/>
      <c r="H32" s="70">
        <f t="shared" ref="H32:H40" si="7">J32+L32</f>
        <v>351</v>
      </c>
      <c r="I32" s="31"/>
      <c r="J32" s="70">
        <v>64</v>
      </c>
      <c r="K32" s="31"/>
      <c r="L32" s="70">
        <f t="shared" ref="L32:L40" si="8">N32+P32</f>
        <v>287</v>
      </c>
      <c r="M32" s="31"/>
      <c r="N32" s="70">
        <v>172</v>
      </c>
      <c r="O32" s="31"/>
      <c r="P32" s="70">
        <v>115</v>
      </c>
      <c r="Q32" s="31"/>
      <c r="R32" s="70">
        <f>V32+T32</f>
        <v>376</v>
      </c>
      <c r="S32" s="31"/>
      <c r="T32" s="70">
        <v>33</v>
      </c>
      <c r="U32" s="31"/>
      <c r="V32" s="70">
        <f>Z32+X32</f>
        <v>343</v>
      </c>
      <c r="W32" s="31"/>
      <c r="X32" s="70">
        <v>345</v>
      </c>
      <c r="Y32" s="31"/>
      <c r="Z32" s="70">
        <f>AD32+AB32</f>
        <v>-2</v>
      </c>
      <c r="AA32" s="31"/>
      <c r="AB32" s="70">
        <v>8</v>
      </c>
      <c r="AC32" s="31"/>
      <c r="AD32" s="70">
        <v>-10</v>
      </c>
      <c r="AE32" s="31"/>
      <c r="AF32" s="70">
        <v>188</v>
      </c>
      <c r="AG32" s="31"/>
      <c r="AH32" s="32"/>
      <c r="AI32" s="32"/>
    </row>
    <row r="33" spans="1:35" x14ac:dyDescent="0.2">
      <c r="A33" s="28" t="s">
        <v>1</v>
      </c>
      <c r="B33" s="29">
        <v>29</v>
      </c>
      <c r="C33" s="28"/>
      <c r="D33" s="29">
        <f t="shared" si="6"/>
        <v>106</v>
      </c>
      <c r="E33" s="28"/>
      <c r="F33" s="29">
        <v>29</v>
      </c>
      <c r="G33" s="28"/>
      <c r="H33" s="29">
        <f t="shared" si="7"/>
        <v>77</v>
      </c>
      <c r="I33" s="28"/>
      <c r="J33" s="29">
        <v>25</v>
      </c>
      <c r="K33" s="28"/>
      <c r="L33" s="29">
        <f t="shared" si="8"/>
        <v>52</v>
      </c>
      <c r="M33" s="28"/>
      <c r="N33" s="29">
        <v>25</v>
      </c>
      <c r="O33" s="28"/>
      <c r="P33" s="29">
        <v>27</v>
      </c>
      <c r="Q33" s="28"/>
      <c r="R33" s="29">
        <f>V33+T33</f>
        <v>87</v>
      </c>
      <c r="S33" s="28"/>
      <c r="T33" s="29">
        <v>28</v>
      </c>
      <c r="U33" s="28"/>
      <c r="V33" s="29">
        <f>Z33+X33</f>
        <v>59</v>
      </c>
      <c r="W33" s="28"/>
      <c r="X33" s="29">
        <v>29</v>
      </c>
      <c r="Y33" s="28"/>
      <c r="Z33" s="29">
        <f>AD33+AB33</f>
        <v>30</v>
      </c>
      <c r="AA33" s="28"/>
      <c r="AB33" s="29">
        <v>17</v>
      </c>
      <c r="AC33" s="28"/>
      <c r="AD33" s="29">
        <v>13</v>
      </c>
      <c r="AE33" s="28"/>
      <c r="AF33" s="29">
        <v>13</v>
      </c>
      <c r="AG33" s="28"/>
    </row>
    <row r="34" spans="1:35" x14ac:dyDescent="0.2">
      <c r="A34" s="30" t="s">
        <v>84</v>
      </c>
      <c r="B34" s="26">
        <v>-49</v>
      </c>
      <c r="C34" s="30"/>
      <c r="D34" s="26">
        <f t="shared" si="6"/>
        <v>139</v>
      </c>
      <c r="E34" s="30"/>
      <c r="F34" s="26">
        <v>11</v>
      </c>
      <c r="G34" s="30"/>
      <c r="H34" s="26">
        <f t="shared" si="7"/>
        <v>128</v>
      </c>
      <c r="I34" s="30"/>
      <c r="J34" s="26">
        <v>11</v>
      </c>
      <c r="K34" s="30"/>
      <c r="L34" s="26">
        <f t="shared" si="8"/>
        <v>117</v>
      </c>
      <c r="M34" s="30"/>
      <c r="N34" s="26">
        <v>70</v>
      </c>
      <c r="O34" s="30"/>
      <c r="P34" s="26">
        <v>47</v>
      </c>
      <c r="Q34" s="30"/>
      <c r="R34" s="26">
        <f>T34+V34</f>
        <v>140</v>
      </c>
      <c r="S34" s="30"/>
      <c r="T34" s="26">
        <v>8</v>
      </c>
      <c r="U34" s="30"/>
      <c r="V34" s="26">
        <f>X34+Z34</f>
        <v>132</v>
      </c>
      <c r="W34" s="30"/>
      <c r="X34" s="26">
        <v>138</v>
      </c>
      <c r="Y34" s="30"/>
      <c r="Z34" s="26">
        <f>AB34+AD34</f>
        <v>-6</v>
      </c>
      <c r="AA34" s="30"/>
      <c r="AB34" s="26">
        <v>3</v>
      </c>
      <c r="AC34" s="30"/>
      <c r="AD34" s="26">
        <v>-9</v>
      </c>
      <c r="AE34" s="30"/>
      <c r="AF34" s="26">
        <v>79</v>
      </c>
      <c r="AG34" s="30"/>
    </row>
    <row r="35" spans="1:35" x14ac:dyDescent="0.2">
      <c r="A35" s="49" t="s">
        <v>85</v>
      </c>
      <c r="B35" s="50">
        <v>-1</v>
      </c>
      <c r="C35" s="49"/>
      <c r="D35" s="50">
        <f t="shared" si="6"/>
        <v>-11</v>
      </c>
      <c r="E35" s="49"/>
      <c r="F35" s="50">
        <v>-5</v>
      </c>
      <c r="G35" s="49"/>
      <c r="H35" s="50">
        <f t="shared" si="7"/>
        <v>-6</v>
      </c>
      <c r="I35" s="49"/>
      <c r="J35" s="50">
        <v>-1</v>
      </c>
      <c r="K35" s="49"/>
      <c r="L35" s="50">
        <f t="shared" si="8"/>
        <v>-5</v>
      </c>
      <c r="M35" s="49"/>
      <c r="N35" s="50">
        <v>-2</v>
      </c>
      <c r="O35" s="49"/>
      <c r="P35" s="50">
        <v>-3</v>
      </c>
      <c r="Q35" s="49"/>
      <c r="R35" s="50">
        <f t="shared" ref="R35" si="9">T35+V35</f>
        <v>-19</v>
      </c>
      <c r="S35" s="49"/>
      <c r="T35" s="50">
        <v>-4</v>
      </c>
      <c r="U35" s="49"/>
      <c r="V35" s="50">
        <f t="shared" ref="V35" si="10">X35+Z35</f>
        <v>-15</v>
      </c>
      <c r="W35" s="49"/>
      <c r="X35" s="50">
        <v>-1</v>
      </c>
      <c r="Y35" s="49"/>
      <c r="Z35" s="50">
        <f t="shared" ref="Z35" si="11">AB35+AD35</f>
        <v>-14</v>
      </c>
      <c r="AA35" s="49"/>
      <c r="AB35" s="50">
        <v>-8</v>
      </c>
      <c r="AC35" s="49"/>
      <c r="AD35" s="50">
        <v>-6</v>
      </c>
      <c r="AE35" s="49"/>
      <c r="AF35" s="50">
        <v>-7</v>
      </c>
      <c r="AG35" s="49"/>
    </row>
    <row r="36" spans="1:35" x14ac:dyDescent="0.2">
      <c r="A36" s="30" t="s">
        <v>61</v>
      </c>
      <c r="B36" s="26">
        <v>133</v>
      </c>
      <c r="C36" s="30"/>
      <c r="D36" s="26">
        <f t="shared" si="6"/>
        <v>511</v>
      </c>
      <c r="E36" s="30"/>
      <c r="F36" s="26">
        <v>129</v>
      </c>
      <c r="G36" s="30"/>
      <c r="H36" s="26">
        <f t="shared" si="7"/>
        <v>382</v>
      </c>
      <c r="I36" s="30"/>
      <c r="J36" s="26">
        <v>123</v>
      </c>
      <c r="K36" s="30"/>
      <c r="L36" s="26">
        <f t="shared" si="8"/>
        <v>259</v>
      </c>
      <c r="M36" s="30"/>
      <c r="N36" s="26">
        <v>128</v>
      </c>
      <c r="O36" s="30"/>
      <c r="P36" s="26">
        <v>131</v>
      </c>
      <c r="Q36" s="30"/>
      <c r="R36" s="26">
        <f>T36+V36</f>
        <v>388</v>
      </c>
      <c r="S36" s="30"/>
      <c r="T36" s="26">
        <v>142</v>
      </c>
      <c r="U36" s="30"/>
      <c r="V36" s="26">
        <f>X36+Z36</f>
        <v>246</v>
      </c>
      <c r="W36" s="30"/>
      <c r="X36" s="26">
        <v>140</v>
      </c>
      <c r="Y36" s="30"/>
      <c r="Z36" s="26">
        <f>AB36+AD36</f>
        <v>106</v>
      </c>
      <c r="AA36" s="30"/>
      <c r="AB36" s="26">
        <v>53</v>
      </c>
      <c r="AC36" s="30"/>
      <c r="AD36" s="26">
        <v>53</v>
      </c>
      <c r="AE36" s="30"/>
      <c r="AF36" s="26">
        <v>55</v>
      </c>
      <c r="AG36" s="30"/>
    </row>
    <row r="37" spans="1:35" x14ac:dyDescent="0.2">
      <c r="A37" s="49" t="s">
        <v>3</v>
      </c>
      <c r="B37" s="50">
        <v>0</v>
      </c>
      <c r="C37" s="49"/>
      <c r="D37" s="50">
        <f t="shared" si="6"/>
        <v>2</v>
      </c>
      <c r="E37" s="49"/>
      <c r="F37" s="50">
        <v>1</v>
      </c>
      <c r="G37" s="49"/>
      <c r="H37" s="50">
        <f t="shared" si="7"/>
        <v>1</v>
      </c>
      <c r="I37" s="49"/>
      <c r="J37" s="50">
        <v>0</v>
      </c>
      <c r="K37" s="49"/>
      <c r="L37" s="50">
        <f t="shared" si="8"/>
        <v>1</v>
      </c>
      <c r="M37" s="49"/>
      <c r="N37" s="50">
        <v>1</v>
      </c>
      <c r="O37" s="49"/>
      <c r="P37" s="50">
        <v>0</v>
      </c>
      <c r="Q37" s="49"/>
      <c r="R37" s="50">
        <f>T37+V37</f>
        <v>2</v>
      </c>
      <c r="S37" s="49"/>
      <c r="T37" s="50">
        <v>0</v>
      </c>
      <c r="U37" s="49"/>
      <c r="V37" s="50">
        <f>X37+Z37</f>
        <v>2</v>
      </c>
      <c r="W37" s="49"/>
      <c r="X37" s="50">
        <v>1</v>
      </c>
      <c r="Y37" s="49"/>
      <c r="Z37" s="50">
        <f>AB37+AD37</f>
        <v>1</v>
      </c>
      <c r="AA37" s="49"/>
      <c r="AB37" s="50">
        <v>0</v>
      </c>
      <c r="AC37" s="49"/>
      <c r="AD37" s="50">
        <v>1</v>
      </c>
      <c r="AE37" s="49"/>
      <c r="AF37" s="50">
        <v>1</v>
      </c>
      <c r="AG37" s="49"/>
    </row>
    <row r="38" spans="1:35" x14ac:dyDescent="0.2">
      <c r="A38" s="30" t="s">
        <v>161</v>
      </c>
      <c r="B38" s="26">
        <v>2</v>
      </c>
      <c r="C38" s="30"/>
      <c r="D38" s="26">
        <f t="shared" si="6"/>
        <v>4</v>
      </c>
      <c r="E38" s="30"/>
      <c r="F38" s="26">
        <v>1</v>
      </c>
      <c r="G38" s="30"/>
      <c r="H38" s="26">
        <f t="shared" si="7"/>
        <v>3</v>
      </c>
      <c r="I38" s="30"/>
      <c r="J38" s="26">
        <v>2</v>
      </c>
      <c r="K38" s="30"/>
      <c r="L38" s="26">
        <f t="shared" si="8"/>
        <v>1</v>
      </c>
      <c r="M38" s="30"/>
      <c r="N38" s="26">
        <v>0</v>
      </c>
      <c r="O38" s="30"/>
      <c r="P38" s="26">
        <v>1</v>
      </c>
      <c r="Q38" s="30"/>
      <c r="R38" s="26"/>
      <c r="S38" s="30"/>
      <c r="T38" s="26"/>
      <c r="U38" s="30"/>
      <c r="V38" s="26"/>
      <c r="W38" s="30"/>
      <c r="X38" s="26"/>
      <c r="Y38" s="30"/>
      <c r="Z38" s="26"/>
      <c r="AA38" s="30"/>
      <c r="AB38" s="26"/>
      <c r="AC38" s="30"/>
      <c r="AD38" s="26"/>
      <c r="AE38" s="30"/>
      <c r="AF38" s="26"/>
      <c r="AG38" s="30"/>
    </row>
    <row r="39" spans="1:35" ht="15" x14ac:dyDescent="0.2">
      <c r="A39" s="28" t="s">
        <v>66</v>
      </c>
      <c r="B39" s="29">
        <v>869</v>
      </c>
      <c r="C39" s="28"/>
      <c r="D39" s="29">
        <f t="shared" si="6"/>
        <v>-6</v>
      </c>
      <c r="E39" s="28"/>
      <c r="F39" s="29">
        <v>39</v>
      </c>
      <c r="G39" s="28"/>
      <c r="H39" s="29">
        <f t="shared" si="7"/>
        <v>-45</v>
      </c>
      <c r="I39" s="28"/>
      <c r="J39" s="29">
        <v>82</v>
      </c>
      <c r="K39" s="28"/>
      <c r="L39" s="29">
        <f t="shared" si="8"/>
        <v>-127</v>
      </c>
      <c r="M39" s="28"/>
      <c r="N39" s="29">
        <v>-103</v>
      </c>
      <c r="O39" s="28"/>
      <c r="P39" s="29">
        <v>-24</v>
      </c>
      <c r="Q39" s="28"/>
      <c r="R39" s="29">
        <f>T39+V39</f>
        <v>-91</v>
      </c>
      <c r="S39" s="28"/>
      <c r="T39" s="29">
        <v>70</v>
      </c>
      <c r="U39" s="28"/>
      <c r="V39" s="29">
        <f>X39+Z39</f>
        <v>-161</v>
      </c>
      <c r="W39" s="28"/>
      <c r="X39" s="29">
        <v>-297</v>
      </c>
      <c r="Y39" s="28"/>
      <c r="Z39" s="29">
        <f>AB39+AD39</f>
        <v>136</v>
      </c>
      <c r="AA39" s="28"/>
      <c r="AB39" s="29">
        <v>47</v>
      </c>
      <c r="AC39" s="28"/>
      <c r="AD39" s="29">
        <v>89</v>
      </c>
      <c r="AE39" s="28"/>
      <c r="AF39" s="29">
        <v>-168</v>
      </c>
      <c r="AG39" s="28"/>
    </row>
    <row r="40" spans="1:35" x14ac:dyDescent="0.2">
      <c r="A40" s="30" t="s">
        <v>5</v>
      </c>
      <c r="B40" s="26">
        <v>32</v>
      </c>
      <c r="C40" s="30"/>
      <c r="D40" s="26">
        <f t="shared" si="6"/>
        <v>133</v>
      </c>
      <c r="E40" s="30"/>
      <c r="F40" s="26">
        <v>34</v>
      </c>
      <c r="G40" s="30"/>
      <c r="H40" s="26">
        <f t="shared" si="7"/>
        <v>99</v>
      </c>
      <c r="I40" s="30"/>
      <c r="J40" s="26">
        <v>32</v>
      </c>
      <c r="K40" s="30"/>
      <c r="L40" s="26">
        <f t="shared" si="8"/>
        <v>67</v>
      </c>
      <c r="M40" s="30"/>
      <c r="N40" s="26">
        <v>33</v>
      </c>
      <c r="O40" s="30"/>
      <c r="P40" s="26">
        <v>34</v>
      </c>
      <c r="Q40" s="30"/>
      <c r="R40" s="26">
        <f>T40+V40</f>
        <v>123</v>
      </c>
      <c r="S40" s="30"/>
      <c r="T40" s="26">
        <f>37+1+1</f>
        <v>39</v>
      </c>
      <c r="U40" s="30"/>
      <c r="V40" s="26">
        <f>X40+Z40</f>
        <v>84</v>
      </c>
      <c r="W40" s="30"/>
      <c r="X40" s="26">
        <f>37+10</f>
        <v>47</v>
      </c>
      <c r="Y40" s="30"/>
      <c r="Z40" s="26">
        <f>AB40+AD40</f>
        <v>37</v>
      </c>
      <c r="AA40" s="30"/>
      <c r="AB40" s="26">
        <v>19</v>
      </c>
      <c r="AC40" s="30"/>
      <c r="AD40" s="26">
        <v>18</v>
      </c>
      <c r="AE40" s="30"/>
      <c r="AF40" s="26">
        <v>18</v>
      </c>
      <c r="AG40" s="30"/>
    </row>
    <row r="41" spans="1:35" s="33" customFormat="1" ht="15.6" customHeight="1" thickBot="1" x14ac:dyDescent="0.25">
      <c r="A41" s="32" t="s">
        <v>6</v>
      </c>
      <c r="B41" s="62">
        <f>SUM(B32:B40)</f>
        <v>304</v>
      </c>
      <c r="C41" s="32"/>
      <c r="D41" s="62">
        <f>SUM(D32:D40)</f>
        <v>1241</v>
      </c>
      <c r="E41" s="32"/>
      <c r="F41" s="62">
        <f>SUM(F32:F40)</f>
        <v>251</v>
      </c>
      <c r="G41" s="32"/>
      <c r="H41" s="62">
        <f>SUM(H32:H40)</f>
        <v>990</v>
      </c>
      <c r="I41" s="32"/>
      <c r="J41" s="62">
        <f>SUM(J32:J40)</f>
        <v>338</v>
      </c>
      <c r="K41" s="32"/>
      <c r="L41" s="62">
        <f>SUM(L32:L40)</f>
        <v>652</v>
      </c>
      <c r="M41" s="32"/>
      <c r="N41" s="62">
        <f>SUM(N32:N40)</f>
        <v>324</v>
      </c>
      <c r="O41" s="32"/>
      <c r="P41" s="62">
        <f>SUM(P32:P40)</f>
        <v>328</v>
      </c>
      <c r="Q41" s="32"/>
      <c r="R41" s="62">
        <f>SUM(R32:R40)</f>
        <v>1006</v>
      </c>
      <c r="S41" s="32"/>
      <c r="T41" s="62">
        <f>SUM(T32:T40)</f>
        <v>316</v>
      </c>
      <c r="U41" s="32"/>
      <c r="V41" s="62">
        <f>SUM(V32:V40)</f>
        <v>690</v>
      </c>
      <c r="W41" s="32"/>
      <c r="X41" s="62">
        <f>SUM(X32:X40)</f>
        <v>402</v>
      </c>
      <c r="Y41" s="32"/>
      <c r="Z41" s="62">
        <f>SUM(Z32:Z40)</f>
        <v>288</v>
      </c>
      <c r="AA41" s="32"/>
      <c r="AB41" s="62">
        <f>SUM(AB32:AB40)</f>
        <v>139</v>
      </c>
      <c r="AC41" s="32"/>
      <c r="AD41" s="62">
        <f>SUM(AD32:AD40)</f>
        <v>149</v>
      </c>
      <c r="AE41" s="32"/>
      <c r="AF41" s="62">
        <f>SUM(AF32:AF40)</f>
        <v>179</v>
      </c>
      <c r="AG41" s="32"/>
      <c r="AH41" s="32"/>
      <c r="AI41" s="32"/>
    </row>
    <row r="42" spans="1:35" ht="13.5" customHeight="1" thickTop="1" x14ac:dyDescent="0.2">
      <c r="D42" s="29"/>
      <c r="F42" s="29"/>
      <c r="H42" s="29"/>
      <c r="J42" s="29"/>
      <c r="L42" s="29"/>
      <c r="N42" s="29"/>
      <c r="P42" s="29"/>
      <c r="R42" s="29"/>
      <c r="T42" s="29"/>
      <c r="V42" s="29"/>
      <c r="X42" s="29"/>
      <c r="Z42" s="29"/>
      <c r="AB42" s="29"/>
      <c r="AD42" s="29"/>
      <c r="AF42" s="29"/>
    </row>
    <row r="43" spans="1:35" s="33" customFormat="1" x14ac:dyDescent="0.2">
      <c r="A43" s="31" t="s">
        <v>146</v>
      </c>
      <c r="B43" s="70">
        <v>99</v>
      </c>
      <c r="C43" s="31"/>
      <c r="D43" s="70">
        <f t="shared" ref="D43:D48" si="12">F43+H43</f>
        <v>865</v>
      </c>
      <c r="E43" s="31"/>
      <c r="F43" s="70">
        <v>235</v>
      </c>
      <c r="G43" s="31"/>
      <c r="H43" s="70">
        <f t="shared" ref="H43" si="13">J43+L43</f>
        <v>630</v>
      </c>
      <c r="I43" s="31"/>
      <c r="J43" s="70">
        <v>279</v>
      </c>
      <c r="K43" s="31"/>
      <c r="L43" s="70">
        <f t="shared" ref="L43" si="14">N43+P43</f>
        <v>351</v>
      </c>
      <c r="M43" s="31"/>
      <c r="N43" s="70">
        <v>165</v>
      </c>
      <c r="O43" s="31"/>
      <c r="P43" s="70">
        <v>186</v>
      </c>
      <c r="Q43" s="31"/>
      <c r="R43" s="70">
        <f t="shared" ref="R43:R48" si="15">T43+V43</f>
        <v>610</v>
      </c>
      <c r="S43" s="31"/>
      <c r="T43" s="70">
        <v>206</v>
      </c>
      <c r="U43" s="31"/>
      <c r="V43" s="70">
        <f t="shared" ref="V43:V48" si="16">X43+Z43</f>
        <v>404</v>
      </c>
      <c r="W43" s="31"/>
      <c r="X43" s="70">
        <v>220</v>
      </c>
      <c r="Y43" s="31"/>
      <c r="Z43" s="70">
        <f t="shared" ref="Z43:Z48" si="17">AB43+AD43</f>
        <v>184</v>
      </c>
      <c r="AA43" s="31"/>
      <c r="AB43" s="70">
        <v>97</v>
      </c>
      <c r="AC43" s="31"/>
      <c r="AD43" s="70">
        <v>87</v>
      </c>
      <c r="AE43" s="31"/>
      <c r="AF43" s="70">
        <v>131</v>
      </c>
      <c r="AG43" s="31"/>
      <c r="AH43" s="32"/>
      <c r="AI43" s="32"/>
    </row>
    <row r="44" spans="1:35" x14ac:dyDescent="0.2">
      <c r="A44" s="28" t="s">
        <v>92</v>
      </c>
      <c r="B44" s="29">
        <v>1</v>
      </c>
      <c r="C44" s="28"/>
      <c r="D44" s="29">
        <f t="shared" si="12"/>
        <v>98</v>
      </c>
      <c r="E44" s="28"/>
      <c r="F44" s="29">
        <v>42</v>
      </c>
      <c r="G44" s="28"/>
      <c r="H44" s="29">
        <f t="shared" ref="H44:H48" si="18">J44+L44</f>
        <v>56</v>
      </c>
      <c r="I44" s="28"/>
      <c r="J44" s="29">
        <v>6</v>
      </c>
      <c r="K44" s="28"/>
      <c r="L44" s="29">
        <f t="shared" ref="L44:L48" si="19">N44+P44</f>
        <v>50</v>
      </c>
      <c r="M44" s="28"/>
      <c r="N44" s="29">
        <v>39</v>
      </c>
      <c r="O44" s="28"/>
      <c r="P44" s="29">
        <v>11</v>
      </c>
      <c r="Q44" s="28"/>
      <c r="R44" s="29">
        <f t="shared" si="15"/>
        <v>88</v>
      </c>
      <c r="S44" s="28"/>
      <c r="T44" s="29">
        <v>42</v>
      </c>
      <c r="U44" s="28"/>
      <c r="V44" s="29">
        <f t="shared" si="16"/>
        <v>46</v>
      </c>
      <c r="W44" s="28"/>
      <c r="X44" s="29">
        <v>24</v>
      </c>
      <c r="Y44" s="28"/>
      <c r="Z44" s="29">
        <f t="shared" si="17"/>
        <v>22</v>
      </c>
      <c r="AA44" s="28"/>
      <c r="AB44" s="29">
        <v>1</v>
      </c>
      <c r="AC44" s="28"/>
      <c r="AD44" s="29">
        <v>21</v>
      </c>
      <c r="AE44" s="28"/>
      <c r="AF44" s="29">
        <v>1</v>
      </c>
      <c r="AG44" s="28"/>
    </row>
    <row r="45" spans="1:35" x14ac:dyDescent="0.2">
      <c r="A45" s="30" t="s">
        <v>83</v>
      </c>
      <c r="B45" s="26">
        <v>0</v>
      </c>
      <c r="C45" s="30"/>
      <c r="D45" s="26">
        <f t="shared" si="12"/>
        <v>45</v>
      </c>
      <c r="E45" s="30"/>
      <c r="F45" s="26">
        <v>0</v>
      </c>
      <c r="G45" s="30"/>
      <c r="H45" s="26">
        <f t="shared" si="18"/>
        <v>45</v>
      </c>
      <c r="I45" s="30"/>
      <c r="J45" s="26">
        <v>6</v>
      </c>
      <c r="K45" s="30"/>
      <c r="L45" s="26">
        <f t="shared" si="19"/>
        <v>39</v>
      </c>
      <c r="M45" s="30"/>
      <c r="N45" s="26">
        <v>39</v>
      </c>
      <c r="O45" s="30"/>
      <c r="P45" s="26">
        <v>0</v>
      </c>
      <c r="Q45" s="30"/>
      <c r="R45" s="26">
        <f t="shared" si="15"/>
        <v>105</v>
      </c>
      <c r="S45" s="30"/>
      <c r="T45" s="26">
        <v>50</v>
      </c>
      <c r="U45" s="30"/>
      <c r="V45" s="26">
        <f t="shared" si="16"/>
        <v>55</v>
      </c>
      <c r="W45" s="30"/>
      <c r="X45" s="26">
        <v>29</v>
      </c>
      <c r="Y45" s="30"/>
      <c r="Z45" s="26">
        <f t="shared" si="17"/>
        <v>26</v>
      </c>
      <c r="AA45" s="30"/>
      <c r="AB45" s="26">
        <v>4</v>
      </c>
      <c r="AC45" s="30"/>
      <c r="AD45" s="26">
        <v>22</v>
      </c>
      <c r="AE45" s="30"/>
      <c r="AF45" s="26">
        <v>41</v>
      </c>
      <c r="AG45" s="30"/>
    </row>
    <row r="46" spans="1:35" x14ac:dyDescent="0.2">
      <c r="A46" s="49" t="s">
        <v>8</v>
      </c>
      <c r="B46" s="50">
        <v>0</v>
      </c>
      <c r="C46" s="49"/>
      <c r="D46" s="50">
        <f t="shared" si="12"/>
        <v>2</v>
      </c>
      <c r="E46" s="49"/>
      <c r="F46" s="50">
        <v>1</v>
      </c>
      <c r="G46" s="49"/>
      <c r="H46" s="50">
        <f t="shared" si="18"/>
        <v>1</v>
      </c>
      <c r="I46" s="49"/>
      <c r="J46" s="50">
        <v>0</v>
      </c>
      <c r="K46" s="49"/>
      <c r="L46" s="50">
        <f t="shared" si="19"/>
        <v>1</v>
      </c>
      <c r="M46" s="49"/>
      <c r="N46" s="50">
        <v>1</v>
      </c>
      <c r="O46" s="49"/>
      <c r="P46" s="50">
        <v>0</v>
      </c>
      <c r="Q46" s="49"/>
      <c r="R46" s="50">
        <f t="shared" si="15"/>
        <v>2</v>
      </c>
      <c r="S46" s="49"/>
      <c r="T46" s="50">
        <v>0</v>
      </c>
      <c r="U46" s="49"/>
      <c r="V46" s="50">
        <f t="shared" si="16"/>
        <v>2</v>
      </c>
      <c r="W46" s="49"/>
      <c r="X46" s="50">
        <v>1</v>
      </c>
      <c r="Y46" s="49"/>
      <c r="Z46" s="50">
        <f t="shared" si="17"/>
        <v>1</v>
      </c>
      <c r="AA46" s="49"/>
      <c r="AB46" s="50">
        <v>0</v>
      </c>
      <c r="AC46" s="49"/>
      <c r="AD46" s="50">
        <v>1</v>
      </c>
      <c r="AE46" s="49"/>
      <c r="AF46" s="50">
        <v>1</v>
      </c>
      <c r="AG46" s="49"/>
    </row>
    <row r="47" spans="1:35" x14ac:dyDescent="0.2">
      <c r="A47" s="30" t="s">
        <v>69</v>
      </c>
      <c r="B47" s="26">
        <v>205</v>
      </c>
      <c r="C47" s="30"/>
      <c r="D47" s="26">
        <f t="shared" si="12"/>
        <v>242</v>
      </c>
      <c r="E47" s="30"/>
      <c r="F47" s="26">
        <v>-22</v>
      </c>
      <c r="G47" s="30"/>
      <c r="H47" s="26">
        <f t="shared" si="18"/>
        <v>264</v>
      </c>
      <c r="I47" s="30"/>
      <c r="J47" s="26">
        <v>48</v>
      </c>
      <c r="K47" s="30"/>
      <c r="L47" s="26">
        <f t="shared" si="19"/>
        <v>216</v>
      </c>
      <c r="M47" s="30"/>
      <c r="N47" s="26">
        <v>82</v>
      </c>
      <c r="O47" s="30"/>
      <c r="P47" s="26">
        <v>134</v>
      </c>
      <c r="Q47" s="30"/>
      <c r="R47" s="26">
        <f t="shared" si="15"/>
        <v>220</v>
      </c>
      <c r="S47" s="30"/>
      <c r="T47" s="26">
        <v>22</v>
      </c>
      <c r="U47" s="30"/>
      <c r="V47" s="26">
        <f t="shared" si="16"/>
        <v>198</v>
      </c>
      <c r="W47" s="30"/>
      <c r="X47" s="26">
        <v>129</v>
      </c>
      <c r="Y47" s="30"/>
      <c r="Z47" s="26">
        <f t="shared" si="17"/>
        <v>69</v>
      </c>
      <c r="AA47" s="30"/>
      <c r="AB47" s="26">
        <v>45</v>
      </c>
      <c r="AC47" s="30"/>
      <c r="AD47" s="26">
        <v>24</v>
      </c>
      <c r="AE47" s="30"/>
      <c r="AF47" s="26">
        <v>12</v>
      </c>
      <c r="AG47" s="30"/>
    </row>
    <row r="48" spans="1:35" s="45" customFormat="1" x14ac:dyDescent="0.2">
      <c r="A48" s="28" t="s">
        <v>93</v>
      </c>
      <c r="B48" s="50">
        <v>-1</v>
      </c>
      <c r="C48" s="28"/>
      <c r="D48" s="50">
        <f t="shared" si="12"/>
        <v>-11</v>
      </c>
      <c r="E48" s="49"/>
      <c r="F48" s="50">
        <v>-5</v>
      </c>
      <c r="G48" s="49"/>
      <c r="H48" s="50">
        <f t="shared" si="18"/>
        <v>-6</v>
      </c>
      <c r="I48" s="49"/>
      <c r="J48" s="50">
        <v>-1</v>
      </c>
      <c r="K48" s="49"/>
      <c r="L48" s="50">
        <f t="shared" si="19"/>
        <v>-5</v>
      </c>
      <c r="M48" s="49"/>
      <c r="N48" s="50">
        <v>-2</v>
      </c>
      <c r="O48" s="49"/>
      <c r="P48" s="50">
        <v>-3</v>
      </c>
      <c r="Q48" s="49"/>
      <c r="R48" s="50">
        <f t="shared" si="15"/>
        <v>-19</v>
      </c>
      <c r="S48" s="49"/>
      <c r="T48" s="50">
        <v>-4</v>
      </c>
      <c r="U48" s="28"/>
      <c r="V48" s="50">
        <f t="shared" si="16"/>
        <v>-15</v>
      </c>
      <c r="W48" s="49"/>
      <c r="X48" s="50">
        <v>-1</v>
      </c>
      <c r="Y48" s="28"/>
      <c r="Z48" s="50">
        <f t="shared" si="17"/>
        <v>-14</v>
      </c>
      <c r="AA48" s="49"/>
      <c r="AB48" s="50">
        <v>-8</v>
      </c>
      <c r="AC48" s="28"/>
      <c r="AD48" s="50">
        <v>-6</v>
      </c>
      <c r="AE48" s="28"/>
      <c r="AF48" s="50">
        <v>-7</v>
      </c>
      <c r="AG48" s="28"/>
      <c r="AH48" s="42"/>
      <c r="AI48" s="42"/>
    </row>
    <row r="49" spans="1:35" s="33" customFormat="1" ht="16.149999999999999" customHeight="1" thickBot="1" x14ac:dyDescent="0.25">
      <c r="A49" s="31" t="s">
        <v>6</v>
      </c>
      <c r="B49" s="36">
        <f>SUM(B43:B48)</f>
        <v>304</v>
      </c>
      <c r="C49" s="31"/>
      <c r="D49" s="36">
        <f>SUM(D43:D48)</f>
        <v>1241</v>
      </c>
      <c r="E49" s="31"/>
      <c r="F49" s="36">
        <f>SUM(F43:F48)</f>
        <v>251</v>
      </c>
      <c r="G49" s="31"/>
      <c r="H49" s="36">
        <f>SUM(H43:H48)</f>
        <v>990</v>
      </c>
      <c r="I49" s="31"/>
      <c r="J49" s="36">
        <f>SUM(J43:J48)</f>
        <v>338</v>
      </c>
      <c r="K49" s="31"/>
      <c r="L49" s="36">
        <f>SUM(L43:L48)</f>
        <v>652</v>
      </c>
      <c r="M49" s="31"/>
      <c r="N49" s="36">
        <f>SUM(N43:N48)</f>
        <v>324</v>
      </c>
      <c r="O49" s="31"/>
      <c r="P49" s="36">
        <f>SUM(P43:P48)</f>
        <v>328</v>
      </c>
      <c r="Q49" s="31"/>
      <c r="R49" s="36">
        <f>SUM(R43:R48)</f>
        <v>1006</v>
      </c>
      <c r="S49" s="31"/>
      <c r="T49" s="36">
        <f>SUM(T43:T48)</f>
        <v>316</v>
      </c>
      <c r="U49" s="31"/>
      <c r="V49" s="36">
        <f>SUM(V43:V48)</f>
        <v>690</v>
      </c>
      <c r="W49" s="31"/>
      <c r="X49" s="36">
        <f>SUM(X43:X48)</f>
        <v>402</v>
      </c>
      <c r="Y49" s="31"/>
      <c r="Z49" s="36">
        <f>SUM(Z43:Z48)</f>
        <v>288</v>
      </c>
      <c r="AA49" s="31"/>
      <c r="AB49" s="36">
        <f>SUM(AB43:AB48)</f>
        <v>139</v>
      </c>
      <c r="AC49" s="31"/>
      <c r="AD49" s="36">
        <f>SUM(AD43:AD48)</f>
        <v>149</v>
      </c>
      <c r="AE49" s="31"/>
      <c r="AF49" s="36">
        <f>SUM(AF43:AF48)</f>
        <v>179</v>
      </c>
      <c r="AG49" s="31"/>
      <c r="AH49" s="39"/>
      <c r="AI49" s="32"/>
    </row>
    <row r="50" spans="1:35" s="45" customFormat="1" ht="16.149999999999999" customHeight="1" thickTop="1" x14ac:dyDescent="0.2">
      <c r="A50" s="42" t="s">
        <v>167</v>
      </c>
      <c r="B50" s="86">
        <v>-51.19</v>
      </c>
      <c r="C50" s="42"/>
      <c r="D50" s="86">
        <v>7.21</v>
      </c>
      <c r="E50" s="61"/>
      <c r="F50" s="86">
        <v>0.95</v>
      </c>
      <c r="G50" s="61"/>
      <c r="H50" s="86">
        <v>9.31</v>
      </c>
      <c r="I50" s="61"/>
      <c r="J50" s="86">
        <v>5.09</v>
      </c>
      <c r="K50" s="61"/>
      <c r="L50" s="86">
        <v>11.42</v>
      </c>
      <c r="M50" s="61"/>
      <c r="N50" s="86">
        <v>13.78</v>
      </c>
      <c r="O50" s="61"/>
      <c r="P50" s="86">
        <v>9.09</v>
      </c>
      <c r="Q50" s="61"/>
      <c r="R50" s="86">
        <v>9.3800000000000008</v>
      </c>
      <c r="S50" s="61"/>
      <c r="T50" s="86">
        <v>2.54</v>
      </c>
      <c r="U50" s="61"/>
      <c r="V50" s="86">
        <v>12.65</v>
      </c>
      <c r="W50" s="61"/>
      <c r="X50" s="86">
        <v>25.91</v>
      </c>
      <c r="Y50" s="61"/>
      <c r="Z50" s="86">
        <v>-0.14000000000000001</v>
      </c>
      <c r="AA50" s="61"/>
      <c r="AB50" s="86">
        <v>1.18</v>
      </c>
      <c r="AC50" s="61"/>
      <c r="AD50" s="86">
        <v>-1.44</v>
      </c>
      <c r="AE50" s="61"/>
      <c r="AF50" s="86">
        <v>24.75</v>
      </c>
      <c r="AG50" s="42"/>
      <c r="AH50" s="42"/>
      <c r="AI50" s="42"/>
    </row>
    <row r="51" spans="1:35" ht="14.65" customHeight="1" x14ac:dyDescent="0.2">
      <c r="A51" s="25" t="s">
        <v>72</v>
      </c>
      <c r="B51" s="34">
        <v>21.89</v>
      </c>
      <c r="C51" s="25"/>
      <c r="D51" s="34">
        <v>24.65</v>
      </c>
      <c r="E51" s="25"/>
      <c r="F51" s="34">
        <v>19.850000000000001</v>
      </c>
      <c r="G51" s="25"/>
      <c r="H51" s="65">
        <v>25.95</v>
      </c>
      <c r="I51" s="25"/>
      <c r="J51" s="65">
        <v>26.9</v>
      </c>
      <c r="K51" s="25"/>
      <c r="L51" s="65">
        <v>25.93</v>
      </c>
      <c r="M51" s="25"/>
      <c r="N51" s="65">
        <v>25.95</v>
      </c>
      <c r="O51" s="25"/>
      <c r="P51" s="65">
        <f>(P49*1000)/12655</f>
        <v>25.918609245357565</v>
      </c>
      <c r="Q51" s="25"/>
      <c r="R51" s="65">
        <v>25.09</v>
      </c>
      <c r="S51" s="25"/>
      <c r="T51" s="65">
        <v>24.35</v>
      </c>
      <c r="U51" s="25"/>
      <c r="V51" s="65">
        <v>25.44</v>
      </c>
      <c r="W51" s="25"/>
      <c r="X51" s="65">
        <v>30.19</v>
      </c>
      <c r="Y51" s="25"/>
      <c r="Z51" s="65">
        <v>20.86</v>
      </c>
      <c r="AA51" s="25"/>
      <c r="AB51" s="65">
        <v>20.23</v>
      </c>
      <c r="AC51" s="25"/>
      <c r="AD51" s="65">
        <v>21.47</v>
      </c>
      <c r="AE51" s="25"/>
      <c r="AF51" s="65">
        <v>23.57</v>
      </c>
      <c r="AG51" s="25"/>
    </row>
    <row r="52" spans="1:35" ht="4.1500000000000004" customHeight="1" x14ac:dyDescent="0.2"/>
    <row r="53" spans="1:35" ht="11.65" customHeight="1" x14ac:dyDescent="0.2">
      <c r="A53" s="122" t="s">
        <v>67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</row>
    <row r="54" spans="1:35" s="45" customFormat="1" ht="11.65" customHeight="1" x14ac:dyDescent="0.2">
      <c r="A54" s="68"/>
      <c r="B54" s="121"/>
      <c r="C54" s="121"/>
      <c r="D54" s="110"/>
      <c r="E54" s="110"/>
      <c r="F54" s="110"/>
      <c r="G54" s="110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42"/>
      <c r="AI54" s="42"/>
    </row>
    <row r="55" spans="1:35" ht="13.5" thickBot="1" x14ac:dyDescent="0.25">
      <c r="A55" s="20" t="s">
        <v>118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1:35" s="64" customFormat="1" ht="9.4" customHeight="1" thickTop="1" x14ac:dyDescent="0.2">
      <c r="A56" s="52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6"/>
      <c r="M56" s="66"/>
      <c r="N56" s="66"/>
      <c r="O56" s="66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21"/>
      <c r="AI56" s="21"/>
    </row>
    <row r="57" spans="1:35" x14ac:dyDescent="0.2">
      <c r="A57" s="63" t="s">
        <v>119</v>
      </c>
      <c r="B57" s="63"/>
      <c r="C57" s="6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5" x14ac:dyDescent="0.2">
      <c r="A58" s="23" t="s">
        <v>71</v>
      </c>
      <c r="B58" s="24" t="str">
        <f>B$7</f>
        <v>1Q26</v>
      </c>
      <c r="C58" s="23"/>
      <c r="D58" s="24" t="str">
        <f>D$7</f>
        <v>4Q25 YTD</v>
      </c>
      <c r="E58" s="23"/>
      <c r="F58" s="24" t="str">
        <f>F$7</f>
        <v>4Q25</v>
      </c>
      <c r="G58" s="23"/>
      <c r="H58" s="24" t="str">
        <f>H$7</f>
        <v>3Q25 YTD</v>
      </c>
      <c r="I58" s="23"/>
      <c r="J58" s="24" t="str">
        <f>J$7</f>
        <v>3Q25</v>
      </c>
      <c r="K58" s="23"/>
      <c r="L58" s="24" t="str">
        <f>L$7</f>
        <v>2Q25 YTD</v>
      </c>
      <c r="M58" s="23"/>
      <c r="N58" s="24" t="str">
        <f>N$7</f>
        <v>2Q25</v>
      </c>
      <c r="O58" s="23"/>
      <c r="P58" s="24" t="str">
        <f>$P$7</f>
        <v>1Q25</v>
      </c>
      <c r="Q58" s="23"/>
      <c r="R58" s="106"/>
      <c r="S58" s="72"/>
      <c r="T58" s="106"/>
      <c r="U58" s="72"/>
      <c r="V58" s="106"/>
      <c r="W58" s="72"/>
      <c r="X58" s="106"/>
      <c r="Y58" s="72"/>
      <c r="Z58" s="106"/>
      <c r="AA58" s="72"/>
      <c r="AB58" s="106"/>
      <c r="AC58" s="72"/>
      <c r="AD58" s="106"/>
      <c r="AE58" s="72"/>
      <c r="AF58" s="106"/>
      <c r="AG58" s="23"/>
    </row>
    <row r="59" spans="1:35" s="33" customFormat="1" x14ac:dyDescent="0.2">
      <c r="A59" s="31" t="s">
        <v>121</v>
      </c>
      <c r="B59" s="70">
        <v>281</v>
      </c>
      <c r="C59" s="31"/>
      <c r="D59" s="70">
        <f t="shared" ref="D59:D63" si="20">F59+H59</f>
        <v>688</v>
      </c>
      <c r="E59" s="31"/>
      <c r="F59" s="70">
        <v>46</v>
      </c>
      <c r="G59" s="31"/>
      <c r="H59" s="70">
        <f t="shared" ref="H59:H63" si="21">J59+L59</f>
        <v>642</v>
      </c>
      <c r="I59" s="31"/>
      <c r="J59" s="70">
        <v>182</v>
      </c>
      <c r="K59" s="31"/>
      <c r="L59" s="70">
        <f t="shared" ref="L59:L63" si="22">N59+P59</f>
        <v>460</v>
      </c>
      <c r="M59" s="31"/>
      <c r="N59" s="70">
        <v>194</v>
      </c>
      <c r="O59" s="31"/>
      <c r="P59" s="70">
        <v>266</v>
      </c>
      <c r="Q59" s="31"/>
      <c r="R59" s="70"/>
      <c r="S59" s="31"/>
      <c r="T59" s="70"/>
      <c r="U59" s="31"/>
      <c r="V59" s="70"/>
      <c r="W59" s="31"/>
      <c r="X59" s="70"/>
      <c r="Y59" s="31"/>
      <c r="Z59" s="70"/>
      <c r="AA59" s="31"/>
      <c r="AB59" s="70"/>
      <c r="AC59" s="31"/>
      <c r="AD59" s="70"/>
      <c r="AE59" s="31"/>
      <c r="AF59" s="70"/>
      <c r="AG59" s="31"/>
      <c r="AH59" s="32"/>
      <c r="AI59" s="32"/>
    </row>
    <row r="60" spans="1:35" x14ac:dyDescent="0.2">
      <c r="A60" s="28" t="s">
        <v>61</v>
      </c>
      <c r="B60" s="29">
        <v>128</v>
      </c>
      <c r="C60" s="28"/>
      <c r="D60" s="29">
        <f t="shared" si="20"/>
        <v>492</v>
      </c>
      <c r="E60" s="28"/>
      <c r="F60" s="29">
        <v>127</v>
      </c>
      <c r="G60" s="28"/>
      <c r="H60" s="29">
        <f t="shared" si="21"/>
        <v>365</v>
      </c>
      <c r="I60" s="28"/>
      <c r="J60" s="29">
        <v>118</v>
      </c>
      <c r="K60" s="28"/>
      <c r="L60" s="29">
        <f t="shared" si="22"/>
        <v>247</v>
      </c>
      <c r="M60" s="28"/>
      <c r="N60" s="29">
        <v>121</v>
      </c>
      <c r="O60" s="28"/>
      <c r="P60" s="29">
        <v>126</v>
      </c>
      <c r="Q60" s="28"/>
      <c r="R60" s="29"/>
      <c r="S60" s="28"/>
      <c r="T60" s="29"/>
      <c r="U60" s="28"/>
      <c r="V60" s="29"/>
      <c r="W60" s="28"/>
      <c r="X60" s="29"/>
      <c r="Y60" s="28"/>
      <c r="Z60" s="29"/>
      <c r="AA60" s="28"/>
      <c r="AB60" s="29"/>
      <c r="AC60" s="28"/>
      <c r="AD60" s="29"/>
      <c r="AE60" s="28"/>
      <c r="AF60" s="29"/>
      <c r="AG60" s="28"/>
    </row>
    <row r="61" spans="1:35" x14ac:dyDescent="0.2">
      <c r="A61" s="30" t="s">
        <v>3</v>
      </c>
      <c r="B61" s="26">
        <v>0</v>
      </c>
      <c r="C61" s="30"/>
      <c r="D61" s="26">
        <f t="shared" si="20"/>
        <v>2</v>
      </c>
      <c r="E61" s="30"/>
      <c r="F61" s="26">
        <v>1</v>
      </c>
      <c r="G61" s="30"/>
      <c r="H61" s="26">
        <f t="shared" si="21"/>
        <v>1</v>
      </c>
      <c r="I61" s="30"/>
      <c r="J61" s="26">
        <v>0</v>
      </c>
      <c r="K61" s="30"/>
      <c r="L61" s="26">
        <f t="shared" si="22"/>
        <v>1</v>
      </c>
      <c r="M61" s="30"/>
      <c r="N61" s="26">
        <v>1</v>
      </c>
      <c r="O61" s="30"/>
      <c r="P61" s="26">
        <v>0</v>
      </c>
      <c r="Q61" s="30"/>
      <c r="R61" s="26"/>
      <c r="S61" s="30"/>
      <c r="T61" s="26"/>
      <c r="U61" s="30"/>
      <c r="V61" s="26"/>
      <c r="W61" s="30"/>
      <c r="X61" s="26"/>
      <c r="Y61" s="30"/>
      <c r="Z61" s="26"/>
      <c r="AA61" s="30"/>
      <c r="AB61" s="26"/>
      <c r="AC61" s="30"/>
      <c r="AD61" s="26"/>
      <c r="AE61" s="30"/>
      <c r="AF61" s="26"/>
      <c r="AG61" s="30"/>
    </row>
    <row r="62" spans="1:35" x14ac:dyDescent="0.2">
      <c r="A62" s="49" t="s">
        <v>122</v>
      </c>
      <c r="B62" s="50">
        <v>27</v>
      </c>
      <c r="C62" s="49"/>
      <c r="D62" s="50">
        <f t="shared" si="20"/>
        <v>114</v>
      </c>
      <c r="E62" s="49"/>
      <c r="F62" s="50">
        <v>29</v>
      </c>
      <c r="G62" s="49"/>
      <c r="H62" s="50">
        <f t="shared" si="21"/>
        <v>85</v>
      </c>
      <c r="I62" s="49"/>
      <c r="J62" s="50">
        <v>28</v>
      </c>
      <c r="K62" s="49"/>
      <c r="L62" s="50">
        <f t="shared" si="22"/>
        <v>57</v>
      </c>
      <c r="M62" s="49"/>
      <c r="N62" s="50">
        <v>28</v>
      </c>
      <c r="O62" s="49"/>
      <c r="P62" s="50">
        <v>29</v>
      </c>
      <c r="Q62" s="49"/>
      <c r="R62" s="50"/>
      <c r="S62" s="49"/>
      <c r="T62" s="50"/>
      <c r="U62" s="49"/>
      <c r="V62" s="50"/>
      <c r="W62" s="49"/>
      <c r="X62" s="50"/>
      <c r="Y62" s="49"/>
      <c r="Z62" s="50"/>
      <c r="AA62" s="49"/>
      <c r="AB62" s="50"/>
      <c r="AC62" s="49"/>
      <c r="AD62" s="50"/>
      <c r="AE62" s="49"/>
      <c r="AF62" s="50"/>
      <c r="AG62" s="49"/>
    </row>
    <row r="63" spans="1:35" x14ac:dyDescent="0.2">
      <c r="A63" s="30" t="s">
        <v>123</v>
      </c>
      <c r="B63" s="26">
        <v>3</v>
      </c>
      <c r="C63" s="30"/>
      <c r="D63" s="26">
        <f t="shared" si="20"/>
        <v>23</v>
      </c>
      <c r="E63" s="30"/>
      <c r="F63" s="26">
        <v>16</v>
      </c>
      <c r="G63" s="30"/>
      <c r="H63" s="26">
        <f t="shared" si="21"/>
        <v>7</v>
      </c>
      <c r="I63" s="30"/>
      <c r="J63" s="26">
        <v>4</v>
      </c>
      <c r="K63" s="30"/>
      <c r="L63" s="26">
        <f t="shared" si="22"/>
        <v>3</v>
      </c>
      <c r="M63" s="30"/>
      <c r="N63" s="26">
        <v>2</v>
      </c>
      <c r="O63" s="30"/>
      <c r="P63" s="26">
        <v>1</v>
      </c>
      <c r="Q63" s="30"/>
      <c r="R63" s="26"/>
      <c r="S63" s="30"/>
      <c r="T63" s="26"/>
      <c r="U63" s="30"/>
      <c r="V63" s="26"/>
      <c r="W63" s="30"/>
      <c r="X63" s="26"/>
      <c r="Y63" s="30"/>
      <c r="Z63" s="26"/>
      <c r="AA63" s="30"/>
      <c r="AB63" s="26"/>
      <c r="AC63" s="30"/>
      <c r="AD63" s="26"/>
      <c r="AE63" s="30"/>
      <c r="AF63" s="26"/>
      <c r="AG63" s="30"/>
    </row>
    <row r="64" spans="1:35" s="33" customFormat="1" ht="15.6" customHeight="1" thickBot="1" x14ac:dyDescent="0.25">
      <c r="A64" s="32" t="s">
        <v>124</v>
      </c>
      <c r="B64" s="60">
        <f>SUM(B59:B63)</f>
        <v>439</v>
      </c>
      <c r="C64" s="32"/>
      <c r="D64" s="62">
        <f>SUM(D59:D63)</f>
        <v>1319</v>
      </c>
      <c r="E64" s="32"/>
      <c r="F64" s="62">
        <f>SUM(F59:F63)</f>
        <v>219</v>
      </c>
      <c r="G64" s="32"/>
      <c r="H64" s="62">
        <f>SUM(H59:H63)</f>
        <v>1100</v>
      </c>
      <c r="I64" s="32"/>
      <c r="J64" s="62">
        <f>SUM(J59:J63)</f>
        <v>332</v>
      </c>
      <c r="K64" s="32"/>
      <c r="L64" s="62">
        <f>SUM(L59:L63)</f>
        <v>768</v>
      </c>
      <c r="M64" s="32"/>
      <c r="N64" s="62">
        <f>SUM(N59:N63)</f>
        <v>346</v>
      </c>
      <c r="O64" s="32"/>
      <c r="P64" s="62">
        <f>SUM(P59:P63)</f>
        <v>422</v>
      </c>
      <c r="Q64" s="32"/>
      <c r="R64" s="102"/>
      <c r="S64" s="22"/>
      <c r="T64" s="102"/>
      <c r="U64" s="22"/>
      <c r="V64" s="102"/>
      <c r="W64" s="22"/>
      <c r="X64" s="102"/>
      <c r="Y64" s="22"/>
      <c r="Z64" s="102"/>
      <c r="AA64" s="22"/>
      <c r="AB64" s="102"/>
      <c r="AC64" s="22"/>
      <c r="AD64" s="102"/>
      <c r="AE64" s="22"/>
      <c r="AF64" s="102"/>
      <c r="AG64" s="32"/>
      <c r="AH64" s="32"/>
      <c r="AI64" s="32"/>
    </row>
    <row r="65" spans="1:35" s="33" customFormat="1" ht="15" customHeight="1" thickTop="1" x14ac:dyDescent="0.2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105"/>
      <c r="AG65" s="74"/>
      <c r="AH65" s="32"/>
      <c r="AI65" s="32"/>
    </row>
    <row r="66" spans="1:35" s="33" customFormat="1" x14ac:dyDescent="0.2">
      <c r="A66" s="63" t="s">
        <v>120</v>
      </c>
      <c r="B66" s="63"/>
      <c r="C66" s="63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55"/>
      <c r="AG66" s="22"/>
      <c r="AH66" s="32"/>
      <c r="AI66" s="32"/>
    </row>
    <row r="67" spans="1:35" s="33" customFormat="1" x14ac:dyDescent="0.2">
      <c r="A67" s="31" t="s">
        <v>169</v>
      </c>
      <c r="B67" s="70">
        <v>-12</v>
      </c>
      <c r="C67" s="31"/>
      <c r="D67" s="70">
        <f>H67+F67</f>
        <v>-86</v>
      </c>
      <c r="E67" s="31"/>
      <c r="F67" s="70">
        <v>-20</v>
      </c>
      <c r="G67" s="31"/>
      <c r="H67" s="70">
        <v>-66</v>
      </c>
      <c r="I67" s="31"/>
      <c r="J67" s="70">
        <v>-21</v>
      </c>
      <c r="K67" s="31"/>
      <c r="L67" s="70">
        <f t="shared" ref="L67:L70" si="23">N67+P67</f>
        <v>-45</v>
      </c>
      <c r="M67" s="31"/>
      <c r="N67" s="70">
        <v>-20</v>
      </c>
      <c r="O67" s="31"/>
      <c r="P67" s="70">
        <v>-25</v>
      </c>
      <c r="Q67" s="31"/>
      <c r="R67" s="73"/>
      <c r="S67" s="74"/>
      <c r="T67" s="73"/>
      <c r="U67" s="74"/>
      <c r="V67" s="73"/>
      <c r="W67" s="74"/>
      <c r="X67" s="73"/>
      <c r="Y67" s="74"/>
      <c r="Z67" s="73"/>
      <c r="AA67" s="74"/>
      <c r="AB67" s="73"/>
      <c r="AC67" s="74"/>
      <c r="AD67" s="73"/>
      <c r="AE67" s="74"/>
      <c r="AF67" s="73"/>
      <c r="AG67" s="31"/>
      <c r="AH67" s="32"/>
      <c r="AI67" s="32"/>
    </row>
    <row r="68" spans="1:35" x14ac:dyDescent="0.2">
      <c r="A68" s="49" t="s">
        <v>126</v>
      </c>
      <c r="B68" s="50">
        <v>3</v>
      </c>
      <c r="C68" s="49"/>
      <c r="D68" s="50">
        <f t="shared" ref="D68:D70" si="24">F68+H68</f>
        <v>11</v>
      </c>
      <c r="E68" s="49"/>
      <c r="F68" s="50">
        <v>3</v>
      </c>
      <c r="G68" s="49"/>
      <c r="H68" s="50">
        <f t="shared" ref="H68:H70" si="25">J68+L68</f>
        <v>8</v>
      </c>
      <c r="I68" s="49"/>
      <c r="J68" s="50">
        <v>3</v>
      </c>
      <c r="K68" s="49"/>
      <c r="L68" s="50">
        <f t="shared" si="23"/>
        <v>5</v>
      </c>
      <c r="M68" s="49"/>
      <c r="N68" s="50">
        <v>2</v>
      </c>
      <c r="O68" s="49"/>
      <c r="P68" s="50">
        <v>3</v>
      </c>
      <c r="Q68" s="49"/>
      <c r="R68" s="101"/>
      <c r="S68" s="104"/>
      <c r="T68" s="101"/>
      <c r="U68" s="104"/>
      <c r="V68" s="101"/>
      <c r="W68" s="104"/>
      <c r="X68" s="101"/>
      <c r="Y68" s="104"/>
      <c r="Z68" s="101"/>
      <c r="AA68" s="104"/>
      <c r="AB68" s="101"/>
      <c r="AC68" s="104"/>
      <c r="AD68" s="101"/>
      <c r="AE68" s="104"/>
      <c r="AF68" s="101"/>
      <c r="AG68" s="49"/>
    </row>
    <row r="69" spans="1:35" x14ac:dyDescent="0.2">
      <c r="A69" s="30" t="s">
        <v>162</v>
      </c>
      <c r="B69" s="26">
        <v>1</v>
      </c>
      <c r="C69" s="30"/>
      <c r="D69" s="26">
        <f t="shared" si="24"/>
        <v>6</v>
      </c>
      <c r="E69" s="30"/>
      <c r="F69" s="26">
        <v>2</v>
      </c>
      <c r="G69" s="30"/>
      <c r="H69" s="26">
        <f t="shared" si="25"/>
        <v>4</v>
      </c>
      <c r="I69" s="30"/>
      <c r="J69" s="26">
        <v>2</v>
      </c>
      <c r="K69" s="30"/>
      <c r="L69" s="26">
        <f t="shared" si="23"/>
        <v>2</v>
      </c>
      <c r="M69" s="30"/>
      <c r="N69" s="26">
        <v>1</v>
      </c>
      <c r="O69" s="30"/>
      <c r="P69" s="26">
        <v>1</v>
      </c>
      <c r="Q69" s="30"/>
      <c r="R69" s="59"/>
      <c r="S69" s="103"/>
      <c r="T69" s="59"/>
      <c r="U69" s="103"/>
      <c r="V69" s="59"/>
      <c r="W69" s="103"/>
      <c r="X69" s="59"/>
      <c r="Y69" s="103"/>
      <c r="Z69" s="59"/>
      <c r="AA69" s="103"/>
      <c r="AB69" s="59"/>
      <c r="AC69" s="103"/>
      <c r="AD69" s="59"/>
      <c r="AE69" s="103"/>
      <c r="AF69" s="59"/>
      <c r="AG69" s="30"/>
    </row>
    <row r="70" spans="1:35" x14ac:dyDescent="0.2">
      <c r="A70" s="49" t="s">
        <v>123</v>
      </c>
      <c r="B70" s="50">
        <v>0</v>
      </c>
      <c r="C70" s="49"/>
      <c r="D70" s="50">
        <f t="shared" si="24"/>
        <v>59</v>
      </c>
      <c r="E70" s="49"/>
      <c r="F70" s="50">
        <v>57</v>
      </c>
      <c r="G70" s="49"/>
      <c r="H70" s="50">
        <f t="shared" si="25"/>
        <v>2</v>
      </c>
      <c r="I70" s="49"/>
      <c r="J70" s="50">
        <v>2</v>
      </c>
      <c r="K70" s="49"/>
      <c r="L70" s="50">
        <f t="shared" si="23"/>
        <v>0</v>
      </c>
      <c r="M70" s="49"/>
      <c r="N70" s="50">
        <v>0</v>
      </c>
      <c r="O70" s="49"/>
      <c r="P70" s="50">
        <v>0</v>
      </c>
      <c r="Q70" s="49"/>
      <c r="R70" s="101"/>
      <c r="S70" s="104"/>
      <c r="T70" s="101"/>
      <c r="U70" s="104"/>
      <c r="V70" s="101"/>
      <c r="W70" s="104"/>
      <c r="X70" s="101"/>
      <c r="Y70" s="104"/>
      <c r="Z70" s="101"/>
      <c r="AA70" s="104"/>
      <c r="AB70" s="101"/>
      <c r="AC70" s="104"/>
      <c r="AD70" s="101"/>
      <c r="AE70" s="104"/>
      <c r="AF70" s="101"/>
      <c r="AG70" s="49"/>
    </row>
    <row r="71" spans="1:35" s="33" customFormat="1" ht="15.6" customHeight="1" thickBot="1" x14ac:dyDescent="0.25">
      <c r="A71" s="31" t="s">
        <v>125</v>
      </c>
      <c r="B71" s="36">
        <f>SUM(B67:B70)</f>
        <v>-8</v>
      </c>
      <c r="C71" s="31"/>
      <c r="D71" s="36">
        <f>SUM(D67:D70)</f>
        <v>-10</v>
      </c>
      <c r="E71" s="31"/>
      <c r="F71" s="36">
        <f>SUM(F67:F70)</f>
        <v>42</v>
      </c>
      <c r="G71" s="31"/>
      <c r="H71" s="36">
        <f>SUM(H67:H70)</f>
        <v>-52</v>
      </c>
      <c r="I71" s="31"/>
      <c r="J71" s="36">
        <f>SUM(J67:J70)</f>
        <v>-14</v>
      </c>
      <c r="K71" s="31"/>
      <c r="L71" s="36">
        <f>SUM(L67:L70)</f>
        <v>-38</v>
      </c>
      <c r="M71" s="31"/>
      <c r="N71" s="36">
        <f>SUM(N67:N70)</f>
        <v>-17</v>
      </c>
      <c r="O71" s="31"/>
      <c r="P71" s="36">
        <f>SUM(P67:P70)</f>
        <v>-21</v>
      </c>
      <c r="Q71" s="31"/>
      <c r="R71" s="73"/>
      <c r="S71" s="74"/>
      <c r="T71" s="73"/>
      <c r="U71" s="74"/>
      <c r="V71" s="73"/>
      <c r="W71" s="74"/>
      <c r="X71" s="73"/>
      <c r="Y71" s="74"/>
      <c r="Z71" s="73"/>
      <c r="AA71" s="74"/>
      <c r="AB71" s="73"/>
      <c r="AC71" s="74"/>
      <c r="AD71" s="73"/>
      <c r="AE71" s="74"/>
      <c r="AF71" s="73"/>
      <c r="AG71" s="31"/>
      <c r="AH71" s="32"/>
      <c r="AI71" s="32"/>
    </row>
    <row r="72" spans="1:35" s="33" customFormat="1" ht="13.5" thickTop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55"/>
      <c r="AG72" s="22"/>
      <c r="AH72" s="32"/>
      <c r="AI72" s="32"/>
    </row>
    <row r="73" spans="1:35" ht="13.5" thickBot="1" x14ac:dyDescent="0.25">
      <c r="A73" s="20" t="s">
        <v>151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1:35" ht="6" customHeight="1" thickTop="1" x14ac:dyDescent="0.2">
      <c r="A74" s="44"/>
      <c r="B74" s="44"/>
      <c r="C74" s="44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5" x14ac:dyDescent="0.2">
      <c r="A75" s="23" t="s">
        <v>57</v>
      </c>
      <c r="B75" s="24" t="str">
        <f>B$7</f>
        <v>1Q26</v>
      </c>
      <c r="C75" s="23"/>
      <c r="D75" s="24" t="str">
        <f>D$7</f>
        <v>4Q25 YTD</v>
      </c>
      <c r="E75" s="23"/>
      <c r="F75" s="24" t="str">
        <f>F$7</f>
        <v>4Q25</v>
      </c>
      <c r="G75" s="23"/>
      <c r="H75" s="24" t="str">
        <f>H$7</f>
        <v>3Q25 YTD</v>
      </c>
      <c r="I75" s="23"/>
      <c r="J75" s="24" t="str">
        <f>J$7</f>
        <v>3Q25</v>
      </c>
      <c r="K75" s="23"/>
      <c r="L75" s="24" t="str">
        <f>L$7</f>
        <v>2Q25 YTD</v>
      </c>
      <c r="M75" s="23"/>
      <c r="N75" s="24" t="str">
        <f>N$7</f>
        <v>2Q25</v>
      </c>
      <c r="O75" s="23"/>
      <c r="P75" s="24" t="str">
        <f>$P$7</f>
        <v>1Q25</v>
      </c>
      <c r="Q75" s="23"/>
      <c r="R75" s="24" t="s">
        <v>110</v>
      </c>
      <c r="S75" s="23"/>
      <c r="T75" s="24" t="s">
        <v>109</v>
      </c>
      <c r="U75" s="23"/>
      <c r="V75" s="24" t="s">
        <v>102</v>
      </c>
      <c r="W75" s="23"/>
      <c r="X75" s="24" t="s">
        <v>103</v>
      </c>
      <c r="Y75" s="23"/>
      <c r="Z75" s="24" t="s">
        <v>100</v>
      </c>
      <c r="AA75" s="23"/>
      <c r="AB75" s="24" t="s">
        <v>101</v>
      </c>
      <c r="AC75" s="23"/>
      <c r="AD75" s="24" t="s">
        <v>98</v>
      </c>
      <c r="AE75" s="23"/>
      <c r="AF75" s="24" t="s">
        <v>97</v>
      </c>
      <c r="AG75" s="23"/>
    </row>
    <row r="76" spans="1:35" s="33" customFormat="1" x14ac:dyDescent="0.2">
      <c r="A76" s="31" t="s">
        <v>146</v>
      </c>
      <c r="B76" s="70">
        <v>99</v>
      </c>
      <c r="C76" s="31"/>
      <c r="D76" s="70">
        <f>F76+H76</f>
        <v>865</v>
      </c>
      <c r="E76" s="31"/>
      <c r="F76" s="70">
        <v>235</v>
      </c>
      <c r="G76" s="31"/>
      <c r="H76" s="70">
        <v>630</v>
      </c>
      <c r="I76" s="31"/>
      <c r="J76" s="70">
        <v>279</v>
      </c>
      <c r="K76" s="31"/>
      <c r="L76" s="70">
        <v>351</v>
      </c>
      <c r="M76" s="31"/>
      <c r="N76" s="70">
        <v>165</v>
      </c>
      <c r="O76" s="31"/>
      <c r="P76" s="70">
        <v>186</v>
      </c>
      <c r="Q76" s="31"/>
      <c r="R76" s="70">
        <v>610</v>
      </c>
      <c r="S76" s="31"/>
      <c r="T76" s="70">
        <v>206</v>
      </c>
      <c r="U76" s="31"/>
      <c r="V76" s="70">
        <v>404</v>
      </c>
      <c r="W76" s="31"/>
      <c r="X76" s="70">
        <v>220</v>
      </c>
      <c r="Y76" s="31"/>
      <c r="Z76" s="70">
        <v>184</v>
      </c>
      <c r="AA76" s="31"/>
      <c r="AB76" s="70">
        <v>97</v>
      </c>
      <c r="AC76" s="31"/>
      <c r="AD76" s="70">
        <v>87</v>
      </c>
      <c r="AE76" s="31"/>
      <c r="AF76" s="70">
        <v>131</v>
      </c>
      <c r="AG76" s="31"/>
      <c r="AH76" s="32"/>
      <c r="AI76" s="32"/>
    </row>
    <row r="77" spans="1:35" x14ac:dyDescent="0.2">
      <c r="A77" s="17" t="s">
        <v>94</v>
      </c>
      <c r="B77" s="29">
        <v>-131</v>
      </c>
      <c r="D77" s="29">
        <f>+H77+F77</f>
        <v>-322</v>
      </c>
      <c r="F77" s="29">
        <v>-120</v>
      </c>
      <c r="H77" s="29">
        <f>+L77+J77</f>
        <v>-202</v>
      </c>
      <c r="J77" s="29">
        <v>-91</v>
      </c>
      <c r="L77" s="29">
        <f>+P77+N77</f>
        <v>-111</v>
      </c>
      <c r="N77" s="29">
        <v>-56</v>
      </c>
      <c r="P77" s="29">
        <v>-55</v>
      </c>
      <c r="R77" s="29">
        <f>T77+V77</f>
        <v>-255</v>
      </c>
      <c r="T77" s="29">
        <v>-88</v>
      </c>
      <c r="V77" s="29">
        <f>X77+Z77</f>
        <v>-167</v>
      </c>
      <c r="X77" s="29">
        <v>-79</v>
      </c>
      <c r="Z77" s="29">
        <f>AB77+AD77</f>
        <v>-88</v>
      </c>
      <c r="AB77" s="29">
        <v>-34</v>
      </c>
      <c r="AD77" s="29">
        <v>-54</v>
      </c>
      <c r="AF77" s="29">
        <v>-66</v>
      </c>
    </row>
    <row r="78" spans="1:35" s="33" customFormat="1" ht="13.15" customHeight="1" x14ac:dyDescent="0.2">
      <c r="A78" s="31" t="s">
        <v>64</v>
      </c>
      <c r="B78" s="81">
        <f>SUM(B76:B77)</f>
        <v>-32</v>
      </c>
      <c r="C78" s="31"/>
      <c r="D78" s="81">
        <f>SUM(D76:D77)</f>
        <v>543</v>
      </c>
      <c r="E78" s="70"/>
      <c r="F78" s="81">
        <f>SUM(F76:F77)</f>
        <v>115</v>
      </c>
      <c r="G78" s="70"/>
      <c r="H78" s="81">
        <f>SUM(H76:H77)</f>
        <v>428</v>
      </c>
      <c r="I78" s="70"/>
      <c r="J78" s="81">
        <f>SUM(J76:J77)</f>
        <v>188</v>
      </c>
      <c r="K78" s="70"/>
      <c r="L78" s="81">
        <f>SUM(L76:L77)</f>
        <v>240</v>
      </c>
      <c r="M78" s="70"/>
      <c r="N78" s="81">
        <f>SUM(N76:N77)</f>
        <v>109</v>
      </c>
      <c r="O78" s="70"/>
      <c r="P78" s="81">
        <f>SUM(P76:P77)</f>
        <v>131</v>
      </c>
      <c r="Q78" s="70"/>
      <c r="R78" s="81">
        <f>SUM(R76:R77)</f>
        <v>355</v>
      </c>
      <c r="S78" s="70"/>
      <c r="T78" s="81">
        <f>SUM(T76:T77)</f>
        <v>118</v>
      </c>
      <c r="U78" s="70"/>
      <c r="V78" s="81">
        <f>SUM(V76:V77)</f>
        <v>237</v>
      </c>
      <c r="W78" s="70"/>
      <c r="X78" s="81">
        <f>SUM(X76:X77)</f>
        <v>141</v>
      </c>
      <c r="Y78" s="70"/>
      <c r="Z78" s="81">
        <f>SUM(Z76:Z77)</f>
        <v>96</v>
      </c>
      <c r="AA78" s="70"/>
      <c r="AB78" s="81">
        <f>SUM(AB76:AB77)</f>
        <v>63</v>
      </c>
      <c r="AC78" s="70"/>
      <c r="AD78" s="81">
        <f>SUM(AD76:AD77)</f>
        <v>33</v>
      </c>
      <c r="AE78" s="70"/>
      <c r="AF78" s="81">
        <f>SUM(AF76:AF77)</f>
        <v>65</v>
      </c>
      <c r="AG78" s="70"/>
      <c r="AH78" s="32"/>
      <c r="AI78" s="32"/>
    </row>
    <row r="79" spans="1:35" s="33" customFormat="1" ht="13.15" customHeight="1" x14ac:dyDescent="0.2">
      <c r="A79" s="28" t="s">
        <v>136</v>
      </c>
      <c r="B79" s="58">
        <v>1</v>
      </c>
      <c r="C79" s="28"/>
      <c r="D79" s="58">
        <f t="shared" ref="D79" si="26">F79+H79</f>
        <v>30</v>
      </c>
      <c r="E79" s="39"/>
      <c r="F79" s="58">
        <v>20</v>
      </c>
      <c r="G79" s="39"/>
      <c r="H79" s="58">
        <f t="shared" ref="H79" si="27">J79+L79</f>
        <v>10</v>
      </c>
      <c r="I79" s="39"/>
      <c r="J79" s="58">
        <v>6</v>
      </c>
      <c r="K79" s="39"/>
      <c r="L79" s="58">
        <f t="shared" ref="L79" si="28">N79+P79</f>
        <v>4</v>
      </c>
      <c r="M79" s="39"/>
      <c r="N79" s="58">
        <v>1</v>
      </c>
      <c r="O79" s="39"/>
      <c r="P79" s="58">
        <v>3</v>
      </c>
      <c r="Q79" s="39"/>
      <c r="R79" s="58">
        <f>T79+V79</f>
        <v>57</v>
      </c>
      <c r="S79" s="39"/>
      <c r="T79" s="58">
        <v>1</v>
      </c>
      <c r="U79" s="39"/>
      <c r="V79" s="58">
        <f>X79+Z79</f>
        <v>56</v>
      </c>
      <c r="W79" s="39"/>
      <c r="X79" s="58">
        <v>30</v>
      </c>
      <c r="Y79" s="39"/>
      <c r="Z79" s="58">
        <f>AB79+AD79</f>
        <v>26</v>
      </c>
      <c r="AA79" s="39"/>
      <c r="AB79" s="58">
        <v>13</v>
      </c>
      <c r="AC79" s="39"/>
      <c r="AD79" s="58">
        <v>13</v>
      </c>
      <c r="AE79" s="39"/>
      <c r="AF79" s="58"/>
      <c r="AG79" s="39"/>
      <c r="AH79" s="32"/>
      <c r="AI79" s="32"/>
    </row>
    <row r="80" spans="1:35" s="33" customFormat="1" ht="13.5" thickBot="1" x14ac:dyDescent="0.25">
      <c r="A80" s="31" t="s">
        <v>80</v>
      </c>
      <c r="B80" s="36">
        <f>SUM(B78:B79)</f>
        <v>-31</v>
      </c>
      <c r="C80" s="31"/>
      <c r="D80" s="36">
        <f>SUM(D78:D79)</f>
        <v>573</v>
      </c>
      <c r="E80" s="31"/>
      <c r="F80" s="36">
        <f>SUM(F78:F79)</f>
        <v>135</v>
      </c>
      <c r="G80" s="31"/>
      <c r="H80" s="36">
        <f>SUM(H78:H79)</f>
        <v>438</v>
      </c>
      <c r="I80" s="31"/>
      <c r="J80" s="36">
        <f>SUM(J78:J79)</f>
        <v>194</v>
      </c>
      <c r="K80" s="31"/>
      <c r="L80" s="36">
        <f>SUM(L78:L79)</f>
        <v>244</v>
      </c>
      <c r="M80" s="31"/>
      <c r="N80" s="36">
        <f>SUM(N78:N79)</f>
        <v>110</v>
      </c>
      <c r="O80" s="31"/>
      <c r="P80" s="36">
        <f>SUM(P78:P79)</f>
        <v>134</v>
      </c>
      <c r="Q80" s="31"/>
      <c r="R80" s="36">
        <f>SUM(R78:R79)</f>
        <v>412</v>
      </c>
      <c r="S80" s="31"/>
      <c r="T80" s="36">
        <f>SUM(T78:T79)</f>
        <v>119</v>
      </c>
      <c r="U80" s="31"/>
      <c r="V80" s="36">
        <f>SUM(V78:V79)</f>
        <v>293</v>
      </c>
      <c r="W80" s="31"/>
      <c r="X80" s="36">
        <f>SUM(X78:X79)</f>
        <v>171</v>
      </c>
      <c r="Y80" s="31"/>
      <c r="Z80" s="36">
        <f>SUM(Z78:Z79)</f>
        <v>122</v>
      </c>
      <c r="AA80" s="31"/>
      <c r="AB80" s="36">
        <f>SUM(AB78:AB79)</f>
        <v>76</v>
      </c>
      <c r="AC80" s="31"/>
      <c r="AD80" s="36">
        <f>SUM(AD78:AD79)</f>
        <v>46</v>
      </c>
      <c r="AE80" s="31"/>
      <c r="AF80" s="36">
        <f>SUM(AF78:AF79)</f>
        <v>65</v>
      </c>
      <c r="AG80" s="31"/>
      <c r="AH80" s="32"/>
      <c r="AI80" s="32"/>
    </row>
    <row r="81" spans="1:35" s="33" customFormat="1" ht="13.5" thickTop="1" x14ac:dyDescent="0.2">
      <c r="A81" s="49"/>
      <c r="B81" s="101"/>
      <c r="C81" s="49"/>
      <c r="D81" s="101"/>
      <c r="E81" s="49"/>
      <c r="F81" s="101"/>
      <c r="G81" s="49"/>
      <c r="H81" s="101"/>
      <c r="I81" s="49"/>
      <c r="J81" s="101"/>
      <c r="K81" s="49"/>
      <c r="L81" s="101"/>
      <c r="M81" s="49"/>
      <c r="N81" s="101"/>
      <c r="O81" s="49"/>
      <c r="P81" s="101"/>
      <c r="Q81" s="49"/>
      <c r="R81" s="101"/>
      <c r="S81" s="49"/>
      <c r="T81" s="101"/>
      <c r="U81" s="49"/>
      <c r="V81" s="101"/>
      <c r="W81" s="49"/>
      <c r="X81" s="101"/>
      <c r="Y81" s="49"/>
      <c r="Z81" s="101"/>
      <c r="AA81" s="49"/>
      <c r="AB81" s="101"/>
      <c r="AC81" s="49"/>
      <c r="AD81" s="101"/>
      <c r="AE81" s="49"/>
      <c r="AF81" s="101"/>
      <c r="AG81" s="49"/>
      <c r="AH81" s="32"/>
      <c r="AI81" s="32"/>
    </row>
    <row r="82" spans="1:35" x14ac:dyDescent="0.2">
      <c r="A82" s="25" t="s">
        <v>154</v>
      </c>
      <c r="B82" s="109">
        <v>10</v>
      </c>
      <c r="C82" s="25"/>
      <c r="D82" s="109">
        <f>F82+H82</f>
        <v>377</v>
      </c>
      <c r="E82" s="109"/>
      <c r="F82" s="109">
        <v>25</v>
      </c>
      <c r="G82" s="109"/>
      <c r="H82" s="109">
        <v>352</v>
      </c>
      <c r="I82" s="109"/>
      <c r="J82" s="109">
        <v>0</v>
      </c>
      <c r="K82" s="109"/>
      <c r="L82" s="109">
        <v>352</v>
      </c>
      <c r="M82" s="109"/>
      <c r="N82" s="109">
        <v>252</v>
      </c>
      <c r="O82" s="109"/>
      <c r="P82" s="109">
        <v>100</v>
      </c>
      <c r="Q82" s="25"/>
      <c r="R82" s="26"/>
      <c r="S82" s="25"/>
      <c r="T82" s="26"/>
      <c r="U82" s="25"/>
      <c r="V82" s="26"/>
      <c r="W82" s="25"/>
      <c r="X82" s="26"/>
      <c r="Y82" s="25"/>
      <c r="Z82" s="26"/>
      <c r="AA82" s="25"/>
      <c r="AB82" s="26"/>
      <c r="AC82" s="25"/>
      <c r="AD82" s="26"/>
      <c r="AE82" s="25"/>
      <c r="AF82" s="26"/>
      <c r="AG82" s="25"/>
    </row>
    <row r="83" spans="1:35" s="33" customFormat="1" x14ac:dyDescent="0.2">
      <c r="A83" s="87" t="s">
        <v>139</v>
      </c>
      <c r="B83" s="101">
        <v>36</v>
      </c>
      <c r="C83" s="87"/>
      <c r="D83" s="101">
        <f>F83+H83</f>
        <v>136</v>
      </c>
      <c r="E83" s="49"/>
      <c r="F83" s="101">
        <v>34</v>
      </c>
      <c r="G83" s="49"/>
      <c r="H83" s="101">
        <v>102</v>
      </c>
      <c r="I83" s="49"/>
      <c r="J83" s="101">
        <v>32</v>
      </c>
      <c r="K83" s="49"/>
      <c r="L83" s="101">
        <v>70</v>
      </c>
      <c r="M83" s="49"/>
      <c r="N83" s="101">
        <v>35</v>
      </c>
      <c r="O83" s="49"/>
      <c r="P83" s="101">
        <v>35</v>
      </c>
      <c r="Q83" s="49"/>
      <c r="R83" s="101"/>
      <c r="S83" s="49"/>
      <c r="T83" s="101"/>
      <c r="U83" s="49"/>
      <c r="V83" s="101"/>
      <c r="W83" s="49"/>
      <c r="X83" s="101"/>
      <c r="Y83" s="49"/>
      <c r="Z83" s="101"/>
      <c r="AA83" s="49"/>
      <c r="AB83" s="101"/>
      <c r="AC83" s="49"/>
      <c r="AD83" s="101"/>
      <c r="AE83" s="49"/>
      <c r="AF83" s="101"/>
      <c r="AG83" s="49"/>
      <c r="AH83" s="32"/>
      <c r="AI83" s="32"/>
    </row>
    <row r="84" spans="1:35" s="33" customFormat="1" x14ac:dyDescent="0.2">
      <c r="A84" s="31" t="s">
        <v>138</v>
      </c>
      <c r="B84" s="81">
        <f>SUM(B82:B83)</f>
        <v>46</v>
      </c>
      <c r="C84" s="31"/>
      <c r="D84" s="81">
        <f>SUM(D82:D83)</f>
        <v>513</v>
      </c>
      <c r="E84" s="31"/>
      <c r="F84" s="81">
        <f>SUM(F82:F83)</f>
        <v>59</v>
      </c>
      <c r="G84" s="31"/>
      <c r="H84" s="81">
        <f>SUM(H82:H83)</f>
        <v>454</v>
      </c>
      <c r="I84" s="31"/>
      <c r="J84" s="81">
        <f>SUM(J82:J83)</f>
        <v>32</v>
      </c>
      <c r="K84" s="31"/>
      <c r="L84" s="81">
        <f>SUM(L82:L83)</f>
        <v>422</v>
      </c>
      <c r="M84" s="31"/>
      <c r="N84" s="81">
        <f>SUM(N82:N83)</f>
        <v>287</v>
      </c>
      <c r="O84" s="31"/>
      <c r="P84" s="81">
        <f>SUM(P82:P83)</f>
        <v>135</v>
      </c>
      <c r="Q84" s="31"/>
      <c r="R84" s="73"/>
      <c r="S84" s="31"/>
      <c r="T84" s="73"/>
      <c r="U84" s="31"/>
      <c r="V84" s="73"/>
      <c r="W84" s="31"/>
      <c r="X84" s="73"/>
      <c r="Y84" s="31"/>
      <c r="Z84" s="73"/>
      <c r="AA84" s="31"/>
      <c r="AB84" s="73"/>
      <c r="AC84" s="31"/>
      <c r="AD84" s="73"/>
      <c r="AE84" s="31"/>
      <c r="AF84" s="73"/>
      <c r="AG84" s="31"/>
      <c r="AH84" s="32"/>
      <c r="AI84" s="32"/>
    </row>
    <row r="85" spans="1:35" s="33" customFormat="1" ht="13.5" thickBot="1" x14ac:dyDescent="0.25">
      <c r="A85" s="90" t="s">
        <v>140</v>
      </c>
      <c r="B85" s="108">
        <f>+B84/B78</f>
        <v>-1.4375</v>
      </c>
      <c r="C85" s="90"/>
      <c r="D85" s="108">
        <f>+D84/D78</f>
        <v>0.94475138121546964</v>
      </c>
      <c r="E85" s="90"/>
      <c r="F85" s="108">
        <f>+F84/F78</f>
        <v>0.5130434782608696</v>
      </c>
      <c r="G85" s="90"/>
      <c r="H85" s="108">
        <f>+H84/H78</f>
        <v>1.0607476635514019</v>
      </c>
      <c r="I85" s="90"/>
      <c r="J85" s="108">
        <f>+J84/J78</f>
        <v>0.1702127659574468</v>
      </c>
      <c r="K85" s="90"/>
      <c r="L85" s="108">
        <f>+L84/L78</f>
        <v>1.7583333333333333</v>
      </c>
      <c r="M85" s="90"/>
      <c r="N85" s="108">
        <f>+N84/N78</f>
        <v>2.6330275229357798</v>
      </c>
      <c r="O85" s="90"/>
      <c r="P85" s="108">
        <f>+P84/P78</f>
        <v>1.0305343511450382</v>
      </c>
      <c r="Q85" s="49"/>
      <c r="R85" s="101"/>
      <c r="S85" s="49"/>
      <c r="T85" s="101"/>
      <c r="U85" s="49"/>
      <c r="V85" s="101"/>
      <c r="W85" s="49"/>
      <c r="X85" s="101"/>
      <c r="Y85" s="49"/>
      <c r="Z85" s="101"/>
      <c r="AA85" s="49"/>
      <c r="AB85" s="101"/>
      <c r="AC85" s="49"/>
      <c r="AD85" s="101"/>
      <c r="AE85" s="49"/>
      <c r="AF85" s="101"/>
      <c r="AG85" s="49"/>
      <c r="AH85" s="32"/>
      <c r="AI85" s="32"/>
    </row>
    <row r="86" spans="1:35" s="33" customFormat="1" ht="13.5" customHeight="1" thickTop="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</row>
    <row r="87" spans="1:35" ht="13.5" thickBot="1" x14ac:dyDescent="0.25">
      <c r="A87" s="20" t="s">
        <v>157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1:35" s="33" customFormat="1" ht="13.5" customHeight="1" thickTop="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</row>
    <row r="89" spans="1:35" x14ac:dyDescent="0.2">
      <c r="A89" s="23" t="s">
        <v>57</v>
      </c>
      <c r="B89" s="24" t="str">
        <f>B$7</f>
        <v>1Q26</v>
      </c>
      <c r="C89" s="23"/>
      <c r="D89" s="24" t="str">
        <f>D$7</f>
        <v>4Q25 YTD</v>
      </c>
      <c r="E89" s="23"/>
      <c r="F89" s="24" t="str">
        <f>F$7</f>
        <v>4Q25</v>
      </c>
      <c r="G89" s="23"/>
      <c r="H89" s="24" t="str">
        <f>H$7</f>
        <v>3Q25 YTD</v>
      </c>
      <c r="I89" s="23"/>
      <c r="J89" s="24" t="str">
        <f>J$7</f>
        <v>3Q25</v>
      </c>
      <c r="K89" s="23"/>
      <c r="L89" s="24" t="str">
        <f>L$7</f>
        <v>2Q25 YTD</v>
      </c>
      <c r="M89" s="23"/>
      <c r="N89" s="24" t="str">
        <f>N$7</f>
        <v>2Q25</v>
      </c>
      <c r="O89" s="23"/>
      <c r="P89" s="24" t="str">
        <f>$P$7</f>
        <v>1Q25</v>
      </c>
      <c r="Q89" s="23"/>
      <c r="R89" s="24" t="s">
        <v>110</v>
      </c>
      <c r="S89" s="23"/>
      <c r="T89" s="24" t="s">
        <v>109</v>
      </c>
      <c r="U89" s="23"/>
      <c r="V89" s="24" t="s">
        <v>102</v>
      </c>
      <c r="W89" s="23"/>
      <c r="X89" s="24" t="s">
        <v>103</v>
      </c>
      <c r="Y89" s="23"/>
      <c r="Z89" s="24" t="s">
        <v>100</v>
      </c>
      <c r="AA89" s="23"/>
      <c r="AB89" s="24" t="s">
        <v>101</v>
      </c>
      <c r="AC89" s="23"/>
      <c r="AD89" s="24" t="s">
        <v>98</v>
      </c>
      <c r="AE89" s="23"/>
      <c r="AF89" s="24" t="s">
        <v>97</v>
      </c>
      <c r="AG89" s="23"/>
    </row>
    <row r="90" spans="1:35" s="33" customFormat="1" x14ac:dyDescent="0.2">
      <c r="A90" s="31" t="s">
        <v>146</v>
      </c>
      <c r="B90" s="70">
        <v>99</v>
      </c>
      <c r="C90" s="31"/>
      <c r="D90" s="70">
        <f>F90+H90</f>
        <v>865</v>
      </c>
      <c r="E90" s="31"/>
      <c r="F90" s="70">
        <v>235</v>
      </c>
      <c r="G90" s="31"/>
      <c r="H90" s="70">
        <v>630</v>
      </c>
      <c r="I90" s="31"/>
      <c r="J90" s="70">
        <v>279</v>
      </c>
      <c r="K90" s="31"/>
      <c r="L90" s="70">
        <v>351</v>
      </c>
      <c r="M90" s="31"/>
      <c r="N90" s="70">
        <v>165</v>
      </c>
      <c r="O90" s="31"/>
      <c r="P90" s="70">
        <v>186</v>
      </c>
      <c r="Q90" s="31"/>
      <c r="R90" s="70">
        <v>610</v>
      </c>
      <c r="S90" s="31"/>
      <c r="T90" s="70">
        <v>206</v>
      </c>
      <c r="U90" s="31"/>
      <c r="V90" s="70">
        <v>404</v>
      </c>
      <c r="W90" s="31"/>
      <c r="X90" s="70">
        <v>220</v>
      </c>
      <c r="Y90" s="31"/>
      <c r="Z90" s="70">
        <v>184</v>
      </c>
      <c r="AA90" s="31"/>
      <c r="AB90" s="70">
        <v>97</v>
      </c>
      <c r="AC90" s="31"/>
      <c r="AD90" s="70">
        <v>87</v>
      </c>
      <c r="AE90" s="31"/>
      <c r="AF90" s="70">
        <v>131</v>
      </c>
      <c r="AG90" s="31"/>
      <c r="AH90" s="32"/>
      <c r="AI90" s="32"/>
    </row>
    <row r="91" spans="1:35" x14ac:dyDescent="0.2">
      <c r="A91" s="17" t="s">
        <v>117</v>
      </c>
      <c r="B91" s="27">
        <v>148</v>
      </c>
      <c r="D91" s="27">
        <f>F91+H91</f>
        <v>141</v>
      </c>
      <c r="F91" s="27">
        <v>-24</v>
      </c>
      <c r="H91" s="27">
        <f>J91+L91</f>
        <v>165</v>
      </c>
      <c r="J91" s="27">
        <v>43</v>
      </c>
      <c r="L91" s="27">
        <f t="shared" ref="L91" si="29">N91+P91</f>
        <v>122</v>
      </c>
      <c r="N91" s="27">
        <v>56</v>
      </c>
      <c r="P91" s="27">
        <v>66</v>
      </c>
      <c r="R91" s="27">
        <f>T91+V91</f>
        <v>97</v>
      </c>
      <c r="T91" s="27">
        <v>52</v>
      </c>
      <c r="V91" s="27">
        <f>X91+Z91</f>
        <v>45</v>
      </c>
      <c r="X91" s="27">
        <v>29</v>
      </c>
      <c r="Z91" s="27">
        <f>AB91+AD91</f>
        <v>16</v>
      </c>
      <c r="AB91" s="27">
        <v>11</v>
      </c>
      <c r="AD91" s="27">
        <v>5</v>
      </c>
      <c r="AF91" s="27">
        <v>-27</v>
      </c>
    </row>
    <row r="92" spans="1:35" s="33" customFormat="1" ht="25.5" x14ac:dyDescent="0.2">
      <c r="A92" s="80" t="s">
        <v>155</v>
      </c>
      <c r="B92" s="81">
        <f>+B90+B91</f>
        <v>247</v>
      </c>
      <c r="C92" s="80"/>
      <c r="D92" s="81">
        <f>+D90+D91</f>
        <v>1006</v>
      </c>
      <c r="E92" s="31"/>
      <c r="F92" s="81">
        <f>+F90+F91</f>
        <v>211</v>
      </c>
      <c r="G92" s="31"/>
      <c r="H92" s="81">
        <f>+H90+H91</f>
        <v>795</v>
      </c>
      <c r="I92" s="31"/>
      <c r="J92" s="81">
        <f>+J90+J91</f>
        <v>322</v>
      </c>
      <c r="K92" s="31"/>
      <c r="L92" s="81">
        <f>+L90+L91</f>
        <v>473</v>
      </c>
      <c r="M92" s="31"/>
      <c r="N92" s="81">
        <f>+N90+N91</f>
        <v>221</v>
      </c>
      <c r="O92" s="31"/>
      <c r="P92" s="81">
        <f>+P90+P91</f>
        <v>252</v>
      </c>
      <c r="Q92" s="31"/>
      <c r="R92" s="81">
        <f>+R90+R91</f>
        <v>707</v>
      </c>
      <c r="S92" s="31"/>
      <c r="T92" s="81">
        <f>+T90+T91</f>
        <v>258</v>
      </c>
      <c r="U92" s="31"/>
      <c r="V92" s="81">
        <f>+V90+V91</f>
        <v>449</v>
      </c>
      <c r="W92" s="31"/>
      <c r="X92" s="81">
        <f>+X90+X91</f>
        <v>249</v>
      </c>
      <c r="Y92" s="31"/>
      <c r="Z92" s="81">
        <f>+Z90+Z91</f>
        <v>200</v>
      </c>
      <c r="AA92" s="31"/>
      <c r="AB92" s="81">
        <f>+AB90+AB91</f>
        <v>108</v>
      </c>
      <c r="AC92" s="31"/>
      <c r="AD92" s="81">
        <f>+AD90+AD91</f>
        <v>92</v>
      </c>
      <c r="AE92" s="31"/>
      <c r="AF92" s="81">
        <f>+AF90+AF91</f>
        <v>104</v>
      </c>
      <c r="AG92" s="31"/>
      <c r="AH92" s="32"/>
      <c r="AI92" s="32"/>
    </row>
    <row r="93" spans="1:35" s="40" customFormat="1" x14ac:dyDescent="0.2">
      <c r="A93" s="119" t="s">
        <v>94</v>
      </c>
      <c r="B93" s="29">
        <v>-131</v>
      </c>
      <c r="C93" s="119"/>
      <c r="D93" s="29">
        <f>+H93+F93</f>
        <v>-322</v>
      </c>
      <c r="E93" s="17"/>
      <c r="F93" s="29">
        <v>-120</v>
      </c>
      <c r="G93" s="17"/>
      <c r="H93" s="29">
        <f>+L93+J93</f>
        <v>-202</v>
      </c>
      <c r="I93" s="17"/>
      <c r="J93" s="29">
        <v>-91</v>
      </c>
      <c r="K93" s="17"/>
      <c r="L93" s="29">
        <f>+P93+N93</f>
        <v>-111</v>
      </c>
      <c r="M93" s="17"/>
      <c r="N93" s="29">
        <v>-56</v>
      </c>
      <c r="O93" s="17"/>
      <c r="P93" s="29">
        <v>-55</v>
      </c>
      <c r="Q93" s="17"/>
      <c r="R93" s="29">
        <f>T93+V93</f>
        <v>-255</v>
      </c>
      <c r="S93" s="17"/>
      <c r="T93" s="29">
        <v>-88</v>
      </c>
      <c r="U93" s="17"/>
      <c r="V93" s="29">
        <f>X93+Z93</f>
        <v>-167</v>
      </c>
      <c r="W93" s="17"/>
      <c r="X93" s="29">
        <v>-79</v>
      </c>
      <c r="Y93" s="17"/>
      <c r="Z93" s="29">
        <f>AB93+AD93</f>
        <v>-88</v>
      </c>
      <c r="AA93" s="17"/>
      <c r="AB93" s="29">
        <v>-34</v>
      </c>
      <c r="AC93" s="17"/>
      <c r="AD93" s="29">
        <v>-54</v>
      </c>
      <c r="AE93" s="17"/>
      <c r="AF93" s="29">
        <v>-66</v>
      </c>
      <c r="AG93" s="17"/>
      <c r="AH93" s="39"/>
      <c r="AI93" s="39"/>
    </row>
    <row r="94" spans="1:35" s="33" customFormat="1" ht="13.5" thickBot="1" x14ac:dyDescent="0.25">
      <c r="A94" s="80" t="s">
        <v>156</v>
      </c>
      <c r="B94" s="36">
        <f>+B92+B93</f>
        <v>116</v>
      </c>
      <c r="C94" s="80"/>
      <c r="D94" s="36">
        <f>+D92+D93</f>
        <v>684</v>
      </c>
      <c r="E94" s="31"/>
      <c r="F94" s="36">
        <f>+F92+F93</f>
        <v>91</v>
      </c>
      <c r="G94" s="31"/>
      <c r="H94" s="36">
        <f>+H92+H93</f>
        <v>593</v>
      </c>
      <c r="I94" s="31"/>
      <c r="J94" s="36">
        <f>+J92+J93</f>
        <v>231</v>
      </c>
      <c r="K94" s="31"/>
      <c r="L94" s="36">
        <f>+L92+L93</f>
        <v>362</v>
      </c>
      <c r="M94" s="31"/>
      <c r="N94" s="36">
        <f>+N92+N93</f>
        <v>165</v>
      </c>
      <c r="O94" s="31"/>
      <c r="P94" s="36">
        <f>+P92+P93</f>
        <v>197</v>
      </c>
      <c r="Q94" s="31"/>
      <c r="R94" s="36">
        <f>+R92+R93</f>
        <v>452</v>
      </c>
      <c r="S94" s="31"/>
      <c r="T94" s="36">
        <f>+T92+T93</f>
        <v>170</v>
      </c>
      <c r="U94" s="31"/>
      <c r="V94" s="36">
        <f>+V92+V93</f>
        <v>282</v>
      </c>
      <c r="W94" s="31"/>
      <c r="X94" s="36">
        <f>+X92+X93</f>
        <v>170</v>
      </c>
      <c r="Y94" s="31"/>
      <c r="Z94" s="36">
        <f>+Z92+Z93</f>
        <v>112</v>
      </c>
      <c r="AA94" s="31"/>
      <c r="AB94" s="36">
        <f>+AB92+AB93</f>
        <v>74</v>
      </c>
      <c r="AC94" s="31"/>
      <c r="AD94" s="36">
        <f>+AD92+AD93</f>
        <v>38</v>
      </c>
      <c r="AE94" s="31"/>
      <c r="AF94" s="36">
        <f>+AF92+AF93</f>
        <v>38</v>
      </c>
      <c r="AG94" s="31"/>
      <c r="AH94" s="32"/>
      <c r="AI94" s="32"/>
    </row>
    <row r="95" spans="1:35" ht="13.5" thickTop="1" x14ac:dyDescent="0.2"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</row>
    <row r="96" spans="1:35" ht="13.5" thickBot="1" x14ac:dyDescent="0.25">
      <c r="A96" s="20" t="s">
        <v>153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</row>
    <row r="97" spans="1:35" ht="6" customHeight="1" thickTop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5" x14ac:dyDescent="0.2">
      <c r="A98" s="23" t="s">
        <v>73</v>
      </c>
      <c r="B98" s="24" t="str">
        <f>B$7</f>
        <v>1Q26</v>
      </c>
      <c r="C98" s="23"/>
      <c r="D98" s="24" t="str">
        <f>D$7</f>
        <v>4Q25 YTD</v>
      </c>
      <c r="E98" s="44"/>
      <c r="F98" s="24" t="str">
        <f>F$7</f>
        <v>4Q25</v>
      </c>
      <c r="G98" s="44"/>
      <c r="H98" s="24" t="str">
        <f>H$7</f>
        <v>3Q25 YTD</v>
      </c>
      <c r="I98" s="44"/>
      <c r="J98" s="24" t="str">
        <f>J$7</f>
        <v>3Q25</v>
      </c>
      <c r="K98" s="44"/>
      <c r="L98" s="24" t="str">
        <f>L$7</f>
        <v>2Q25 YTD</v>
      </c>
      <c r="M98" s="44"/>
      <c r="N98" s="24" t="str">
        <f>N$7</f>
        <v>2Q25</v>
      </c>
      <c r="O98" s="44"/>
      <c r="P98" s="24" t="str">
        <f>$P$7</f>
        <v>1Q25</v>
      </c>
      <c r="Q98" s="44"/>
      <c r="R98" s="38" t="s">
        <v>110</v>
      </c>
      <c r="S98" s="44"/>
      <c r="T98" s="38" t="s">
        <v>109</v>
      </c>
      <c r="U98" s="23"/>
      <c r="V98" s="38" t="s">
        <v>102</v>
      </c>
      <c r="W98" s="44"/>
      <c r="X98" s="38" t="s">
        <v>103</v>
      </c>
      <c r="Y98" s="23"/>
      <c r="Z98" s="38" t="s">
        <v>100</v>
      </c>
      <c r="AA98" s="44"/>
      <c r="AB98" s="38" t="s">
        <v>101</v>
      </c>
      <c r="AC98" s="23"/>
      <c r="AD98" s="38" t="s">
        <v>98</v>
      </c>
      <c r="AE98" s="23"/>
      <c r="AF98" s="38" t="s">
        <v>97</v>
      </c>
      <c r="AG98" s="23"/>
    </row>
    <row r="99" spans="1:35" ht="15" x14ac:dyDescent="0.2">
      <c r="A99" s="25" t="s">
        <v>81</v>
      </c>
      <c r="B99" s="94">
        <v>8.42</v>
      </c>
      <c r="C99" s="25"/>
      <c r="D99" s="94">
        <v>8.0399999999999991</v>
      </c>
      <c r="E99" s="95"/>
      <c r="F99" s="94">
        <v>8.86</v>
      </c>
      <c r="G99" s="95"/>
      <c r="H99" s="94">
        <v>7.76</v>
      </c>
      <c r="I99" s="95"/>
      <c r="J99" s="94">
        <v>7.71</v>
      </c>
      <c r="K99" s="95"/>
      <c r="L99" s="96">
        <v>7.8</v>
      </c>
      <c r="M99" s="95"/>
      <c r="N99" s="96">
        <v>6.81</v>
      </c>
      <c r="O99" s="95"/>
      <c r="P99" s="94">
        <v>8.76</v>
      </c>
      <c r="Q99" s="95"/>
      <c r="R99" s="94">
        <v>7.38</v>
      </c>
      <c r="S99" s="95"/>
      <c r="T99" s="94">
        <v>7.7</v>
      </c>
      <c r="U99" s="95"/>
      <c r="V99" s="94">
        <v>7.26</v>
      </c>
      <c r="W99" s="95"/>
      <c r="X99" s="94">
        <v>7.29</v>
      </c>
      <c r="Y99" s="25"/>
      <c r="Z99" s="94">
        <v>7.24</v>
      </c>
      <c r="AA99" s="95"/>
      <c r="AB99" s="94">
        <v>6.4</v>
      </c>
      <c r="AC99" s="95"/>
      <c r="AD99" s="94">
        <v>8.07</v>
      </c>
      <c r="AE99" s="95"/>
      <c r="AF99" s="94">
        <v>8.65</v>
      </c>
      <c r="AG99" s="95"/>
      <c r="AH99" s="23"/>
    </row>
    <row r="100" spans="1:35" ht="15" x14ac:dyDescent="0.2">
      <c r="A100" s="17" t="s">
        <v>88</v>
      </c>
      <c r="B100" s="120">
        <v>0.36</v>
      </c>
      <c r="D100" s="120">
        <v>0.38</v>
      </c>
      <c r="E100" s="120"/>
      <c r="F100" s="120">
        <v>0.32</v>
      </c>
      <c r="G100" s="120"/>
      <c r="H100" s="120">
        <v>0.4</v>
      </c>
      <c r="I100" s="120"/>
      <c r="J100" s="120">
        <v>0.48</v>
      </c>
      <c r="K100" s="120"/>
      <c r="L100" s="120">
        <v>0.36</v>
      </c>
      <c r="M100" s="120"/>
      <c r="N100" s="120">
        <v>0.4</v>
      </c>
      <c r="O100" s="120"/>
      <c r="P100" s="120">
        <v>0.32</v>
      </c>
      <c r="Q100" s="120"/>
      <c r="R100" s="120">
        <v>0.4</v>
      </c>
      <c r="S100" s="120"/>
      <c r="T100" s="120">
        <v>0.31</v>
      </c>
      <c r="U100" s="120"/>
      <c r="V100" s="120">
        <v>0.44</v>
      </c>
      <c r="W100" s="120"/>
      <c r="X100" s="120">
        <v>0.38</v>
      </c>
      <c r="Y100" s="120"/>
      <c r="Z100" s="120">
        <v>0.51</v>
      </c>
      <c r="AA100" s="120"/>
      <c r="AB100" s="120">
        <v>0.44</v>
      </c>
      <c r="AC100" s="120"/>
      <c r="AD100" s="120">
        <v>0.57999999999999996</v>
      </c>
      <c r="AE100" s="120"/>
      <c r="AF100" s="120">
        <v>0.6</v>
      </c>
    </row>
    <row r="101" spans="1:35" s="45" customFormat="1" ht="15" x14ac:dyDescent="0.2">
      <c r="A101" s="25" t="s">
        <v>89</v>
      </c>
      <c r="B101" s="97">
        <v>18</v>
      </c>
      <c r="C101" s="25"/>
      <c r="D101" s="97">
        <v>17</v>
      </c>
      <c r="E101" s="95"/>
      <c r="F101" s="97">
        <v>17.16</v>
      </c>
      <c r="G101" s="95"/>
      <c r="H101" s="97">
        <v>16.95</v>
      </c>
      <c r="I101" s="95"/>
      <c r="J101" s="97">
        <v>17.350000000000001</v>
      </c>
      <c r="K101" s="95"/>
      <c r="L101" s="97">
        <v>16.739999999999998</v>
      </c>
      <c r="M101" s="95"/>
      <c r="N101" s="97">
        <v>16.98</v>
      </c>
      <c r="O101" s="95"/>
      <c r="P101" s="97">
        <v>16.52</v>
      </c>
      <c r="Q101" s="95"/>
      <c r="R101" s="97">
        <v>16.73</v>
      </c>
      <c r="S101" s="95"/>
      <c r="T101" s="97">
        <v>17.34</v>
      </c>
      <c r="U101" s="95"/>
      <c r="V101" s="97">
        <v>16.41</v>
      </c>
      <c r="W101" s="95"/>
      <c r="X101" s="97">
        <v>16.059999999999999</v>
      </c>
      <c r="Y101" s="95"/>
      <c r="Z101" s="97">
        <v>16.73</v>
      </c>
      <c r="AA101" s="95"/>
      <c r="AB101" s="97">
        <v>16.3</v>
      </c>
      <c r="AC101" s="95"/>
      <c r="AD101" s="97">
        <v>17.149999999999999</v>
      </c>
      <c r="AE101" s="95"/>
      <c r="AF101" s="97">
        <v>15.24</v>
      </c>
      <c r="AG101" s="95"/>
      <c r="AH101" s="23"/>
      <c r="AI101" s="42"/>
    </row>
    <row r="102" spans="1:35" s="33" customFormat="1" ht="13.5" thickBot="1" x14ac:dyDescent="0.25">
      <c r="A102" s="39" t="s">
        <v>79</v>
      </c>
      <c r="B102" s="100">
        <v>26.78</v>
      </c>
      <c r="C102" s="39"/>
      <c r="D102" s="100">
        <v>25.42</v>
      </c>
      <c r="E102" s="84"/>
      <c r="F102" s="100">
        <v>26.33</v>
      </c>
      <c r="G102" s="84"/>
      <c r="H102" s="100">
        <v>25.11</v>
      </c>
      <c r="I102" s="84"/>
      <c r="J102" s="100">
        <v>25.54</v>
      </c>
      <c r="K102" s="84"/>
      <c r="L102" s="100">
        <v>24.9</v>
      </c>
      <c r="M102" s="84"/>
      <c r="N102" s="100">
        <v>24.19</v>
      </c>
      <c r="O102" s="84"/>
      <c r="P102" s="100">
        <f>SUM(P99:P101)</f>
        <v>25.6</v>
      </c>
      <c r="Q102" s="84"/>
      <c r="R102" s="100">
        <f>SUM(R99:R101)</f>
        <v>24.51</v>
      </c>
      <c r="S102" s="84"/>
      <c r="T102" s="100">
        <f>SUM(T99:T101)</f>
        <v>25.35</v>
      </c>
      <c r="U102" s="84"/>
      <c r="V102" s="100">
        <f>SUM(V99:V101)</f>
        <v>24.11</v>
      </c>
      <c r="W102" s="84"/>
      <c r="X102" s="100">
        <f>SUM(X99:X101)</f>
        <v>23.729999999999997</v>
      </c>
      <c r="Y102" s="84"/>
      <c r="Z102" s="100">
        <f>SUM(Z99:Z101)</f>
        <v>24.48</v>
      </c>
      <c r="AA102" s="84"/>
      <c r="AB102" s="100">
        <f>SUM(AB99:AB101)</f>
        <v>23.14</v>
      </c>
      <c r="AC102" s="84"/>
      <c r="AD102" s="100">
        <f>SUM(AD99:AD101)</f>
        <v>25.799999999999997</v>
      </c>
      <c r="AE102" s="84"/>
      <c r="AF102" s="100">
        <f>SUM(AF99:AF101)</f>
        <v>24.490000000000002</v>
      </c>
      <c r="AG102" s="84"/>
      <c r="AH102" s="32"/>
      <c r="AI102" s="32"/>
    </row>
    <row r="103" spans="1:35" s="40" customFormat="1" ht="13.5" thickTop="1" x14ac:dyDescent="0.2">
      <c r="A103" s="31" t="s">
        <v>127</v>
      </c>
      <c r="B103" s="112">
        <v>27.66</v>
      </c>
      <c r="C103" s="31"/>
      <c r="D103" s="112">
        <v>25.94</v>
      </c>
      <c r="E103" s="31"/>
      <c r="F103" s="112">
        <v>26.69</v>
      </c>
      <c r="G103" s="31"/>
      <c r="H103" s="98">
        <v>25.68</v>
      </c>
      <c r="I103" s="31"/>
      <c r="J103" s="98">
        <v>25.75</v>
      </c>
      <c r="K103" s="31"/>
      <c r="L103" s="98">
        <v>25.65</v>
      </c>
      <c r="M103" s="31"/>
      <c r="N103" s="98">
        <v>24.75</v>
      </c>
      <c r="O103" s="95"/>
      <c r="P103" s="98">
        <v>26.55</v>
      </c>
      <c r="Q103" s="95"/>
      <c r="R103" s="98"/>
      <c r="S103" s="31"/>
      <c r="T103" s="98"/>
      <c r="U103" s="95"/>
      <c r="V103" s="98"/>
      <c r="W103" s="31"/>
      <c r="X103" s="98"/>
      <c r="Y103" s="95"/>
      <c r="Z103" s="98"/>
      <c r="AA103" s="31"/>
      <c r="AB103" s="98"/>
      <c r="AC103" s="95"/>
      <c r="AD103" s="98"/>
      <c r="AE103" s="95"/>
      <c r="AF103" s="98"/>
      <c r="AG103" s="95"/>
      <c r="AH103" s="23"/>
      <c r="AI103" s="39"/>
    </row>
    <row r="104" spans="1:35" s="45" customFormat="1" x14ac:dyDescent="0.2">
      <c r="A104" s="17" t="s">
        <v>130</v>
      </c>
      <c r="B104" s="113">
        <v>1.66</v>
      </c>
      <c r="C104" s="17"/>
      <c r="D104" s="113">
        <v>0.85</v>
      </c>
      <c r="E104" s="114"/>
      <c r="F104" s="113">
        <v>1.03</v>
      </c>
      <c r="G104" s="93"/>
      <c r="H104" s="92">
        <v>0.8</v>
      </c>
      <c r="I104" s="93"/>
      <c r="J104" s="92">
        <v>0.72</v>
      </c>
      <c r="K104" s="93"/>
      <c r="L104" s="92">
        <v>0.84</v>
      </c>
      <c r="M104" s="93"/>
      <c r="N104" s="92">
        <v>0.72</v>
      </c>
      <c r="O104" s="93"/>
      <c r="P104" s="92">
        <v>0.95</v>
      </c>
      <c r="Q104" s="28"/>
      <c r="R104" s="69"/>
      <c r="S104" s="28"/>
      <c r="T104" s="69"/>
      <c r="U104" s="23"/>
      <c r="V104" s="69"/>
      <c r="W104" s="28"/>
      <c r="X104" s="69"/>
      <c r="Y104" s="23"/>
      <c r="Z104" s="69"/>
      <c r="AA104" s="28"/>
      <c r="AB104" s="69"/>
      <c r="AC104" s="23"/>
      <c r="AD104" s="69"/>
      <c r="AE104" s="23"/>
      <c r="AF104" s="69"/>
      <c r="AG104" s="23"/>
      <c r="AH104" s="23"/>
      <c r="AI104" s="42"/>
    </row>
    <row r="105" spans="1:35" s="40" customFormat="1" x14ac:dyDescent="0.2">
      <c r="A105" s="25" t="s">
        <v>132</v>
      </c>
      <c r="B105" s="115">
        <v>9.2200000000000006</v>
      </c>
      <c r="C105" s="25"/>
      <c r="D105" s="115">
        <v>9.77</v>
      </c>
      <c r="E105" s="34"/>
      <c r="F105" s="115">
        <v>10.039999999999999</v>
      </c>
      <c r="G105" s="65"/>
      <c r="H105" s="99">
        <v>9.68</v>
      </c>
      <c r="I105" s="65"/>
      <c r="J105" s="99">
        <v>9.39</v>
      </c>
      <c r="K105" s="65"/>
      <c r="L105" s="99">
        <v>9.82</v>
      </c>
      <c r="M105" s="65"/>
      <c r="N105" s="99">
        <v>9.69</v>
      </c>
      <c r="O105" s="65"/>
      <c r="P105" s="99">
        <v>9.9600000000000009</v>
      </c>
      <c r="Q105" s="31"/>
      <c r="R105" s="98"/>
      <c r="S105" s="31"/>
      <c r="T105" s="98"/>
      <c r="U105" s="95"/>
      <c r="V105" s="98"/>
      <c r="W105" s="31"/>
      <c r="X105" s="98"/>
      <c r="Y105" s="95"/>
      <c r="Z105" s="98"/>
      <c r="AA105" s="31"/>
      <c r="AB105" s="98"/>
      <c r="AC105" s="95"/>
      <c r="AD105" s="98"/>
      <c r="AE105" s="95"/>
      <c r="AF105" s="98"/>
      <c r="AG105" s="95"/>
      <c r="AH105" s="23"/>
      <c r="AI105" s="39"/>
    </row>
    <row r="106" spans="1:35" s="45" customFormat="1" x14ac:dyDescent="0.2">
      <c r="A106" s="17" t="s">
        <v>131</v>
      </c>
      <c r="B106" s="113">
        <v>4.32</v>
      </c>
      <c r="C106" s="17"/>
      <c r="D106" s="113">
        <v>4.03</v>
      </c>
      <c r="E106" s="114"/>
      <c r="F106" s="113">
        <v>3.64</v>
      </c>
      <c r="G106" s="93"/>
      <c r="H106" s="92">
        <v>4.16</v>
      </c>
      <c r="I106" s="93"/>
      <c r="J106" s="92">
        <v>4.54</v>
      </c>
      <c r="K106" s="93"/>
      <c r="L106" s="92">
        <v>3.98</v>
      </c>
      <c r="M106" s="93"/>
      <c r="N106" s="92">
        <v>3.28</v>
      </c>
      <c r="O106" s="93"/>
      <c r="P106" s="92">
        <v>4.66</v>
      </c>
      <c r="Q106" s="28"/>
      <c r="R106" s="69"/>
      <c r="S106" s="28"/>
      <c r="T106" s="69"/>
      <c r="U106" s="23"/>
      <c r="V106" s="69"/>
      <c r="W106" s="28"/>
      <c r="X106" s="69"/>
      <c r="Y106" s="23"/>
      <c r="Z106" s="69"/>
      <c r="AA106" s="28"/>
      <c r="AB106" s="69"/>
      <c r="AC106" s="23"/>
      <c r="AD106" s="69"/>
      <c r="AE106" s="23"/>
      <c r="AF106" s="69"/>
      <c r="AG106" s="23"/>
      <c r="AH106" s="23"/>
      <c r="AI106" s="42"/>
    </row>
    <row r="107" spans="1:35" s="40" customFormat="1" ht="7.5" customHeight="1" x14ac:dyDescent="0.2">
      <c r="A107" s="32"/>
      <c r="B107" s="32"/>
      <c r="C107" s="32"/>
      <c r="D107" s="91"/>
      <c r="E107" s="32"/>
      <c r="F107" s="91"/>
      <c r="G107" s="32"/>
      <c r="H107" s="91"/>
      <c r="I107" s="32"/>
      <c r="J107" s="91"/>
      <c r="K107" s="32"/>
      <c r="L107" s="91"/>
      <c r="M107" s="32"/>
      <c r="N107" s="91"/>
      <c r="O107" s="32"/>
      <c r="P107" s="91"/>
      <c r="Q107" s="32"/>
      <c r="R107" s="91"/>
      <c r="S107" s="32"/>
      <c r="T107" s="91"/>
      <c r="U107" s="32"/>
      <c r="V107" s="91"/>
      <c r="W107" s="32"/>
      <c r="X107" s="91"/>
      <c r="Y107" s="32"/>
      <c r="Z107" s="91"/>
      <c r="AA107" s="32"/>
      <c r="AB107" s="91"/>
      <c r="AC107" s="32"/>
      <c r="AD107" s="91"/>
      <c r="AE107" s="32"/>
      <c r="AF107" s="91"/>
      <c r="AG107" s="32"/>
      <c r="AH107" s="39"/>
      <c r="AI107" s="39"/>
    </row>
    <row r="108" spans="1:35" s="40" customFormat="1" ht="13.5" customHeight="1" x14ac:dyDescent="0.2">
      <c r="A108" s="122" t="s">
        <v>86</v>
      </c>
      <c r="B108" s="122"/>
      <c r="C108" s="122"/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39"/>
      <c r="AI108" s="39"/>
    </row>
    <row r="109" spans="1:35" s="33" customFormat="1" ht="13.15" customHeight="1" x14ac:dyDescent="0.2">
      <c r="A109" s="123" t="s">
        <v>91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32"/>
      <c r="AI109" s="32"/>
    </row>
    <row r="110" spans="1:35" s="40" customFormat="1" ht="13.15" customHeight="1" x14ac:dyDescent="0.2">
      <c r="A110" s="124" t="s">
        <v>90</v>
      </c>
      <c r="B110" s="124"/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39"/>
      <c r="AI110" s="39"/>
    </row>
    <row r="112" spans="1:35" ht="13.5" thickBot="1" x14ac:dyDescent="0.25">
      <c r="A112" s="51" t="s">
        <v>114</v>
      </c>
      <c r="B112" s="51"/>
      <c r="C112" s="51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35" ht="6" customHeight="1" thickTop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5" x14ac:dyDescent="0.2">
      <c r="A114" s="23" t="s">
        <v>57</v>
      </c>
      <c r="B114" s="24" t="str">
        <f>B$7</f>
        <v>1Q26</v>
      </c>
      <c r="C114" s="23"/>
      <c r="D114" s="24" t="str">
        <f>D$7</f>
        <v>4Q25 YTD</v>
      </c>
      <c r="E114" s="23"/>
      <c r="F114" s="24" t="str">
        <f>F$7</f>
        <v>4Q25</v>
      </c>
      <c r="G114" s="23"/>
      <c r="H114" s="24" t="str">
        <f>H$7</f>
        <v>3Q25 YTD</v>
      </c>
      <c r="I114" s="23"/>
      <c r="J114" s="24" t="str">
        <f>J$7</f>
        <v>3Q25</v>
      </c>
      <c r="K114" s="23"/>
      <c r="L114" s="24" t="str">
        <f>L$7</f>
        <v>2Q25 YTD</v>
      </c>
      <c r="M114" s="23"/>
      <c r="N114" s="24" t="str">
        <f>N$7</f>
        <v>2Q25</v>
      </c>
      <c r="O114" s="23"/>
      <c r="P114" s="24" t="str">
        <f>$P$7</f>
        <v>1Q25</v>
      </c>
      <c r="Q114" s="23"/>
      <c r="R114" s="24" t="s">
        <v>110</v>
      </c>
      <c r="S114" s="23"/>
      <c r="T114" s="24" t="s">
        <v>109</v>
      </c>
      <c r="U114" s="23"/>
      <c r="V114" s="24" t="s">
        <v>102</v>
      </c>
      <c r="W114" s="23"/>
      <c r="X114" s="24" t="s">
        <v>103</v>
      </c>
      <c r="Y114" s="23"/>
      <c r="Z114" s="24" t="s">
        <v>100</v>
      </c>
      <c r="AA114" s="23"/>
      <c r="AB114" s="24" t="s">
        <v>101</v>
      </c>
      <c r="AC114" s="23"/>
      <c r="AD114" s="24" t="s">
        <v>98</v>
      </c>
      <c r="AE114" s="23"/>
      <c r="AF114" s="24" t="s">
        <v>97</v>
      </c>
      <c r="AG114" s="23"/>
    </row>
    <row r="115" spans="1:35" s="33" customFormat="1" x14ac:dyDescent="0.2">
      <c r="A115" s="31" t="s">
        <v>26</v>
      </c>
      <c r="B115" s="70">
        <v>106</v>
      </c>
      <c r="C115" s="31"/>
      <c r="D115" s="70">
        <f t="shared" ref="D115:D120" si="30">F115+H115</f>
        <v>333</v>
      </c>
      <c r="E115" s="31"/>
      <c r="F115" s="70">
        <v>95</v>
      </c>
      <c r="G115" s="31"/>
      <c r="H115" s="70">
        <f t="shared" ref="H115:H120" si="31">J115+L115</f>
        <v>238</v>
      </c>
      <c r="I115" s="31"/>
      <c r="J115" s="70">
        <v>87</v>
      </c>
      <c r="K115" s="31"/>
      <c r="L115" s="70">
        <f t="shared" ref="L115:L120" si="32">N115+P115</f>
        <v>151</v>
      </c>
      <c r="M115" s="31"/>
      <c r="N115" s="70">
        <v>79</v>
      </c>
      <c r="O115" s="31"/>
      <c r="P115" s="70">
        <v>72</v>
      </c>
      <c r="Q115" s="31"/>
      <c r="R115" s="70">
        <f t="shared" ref="R115:R116" si="33">T115+V115</f>
        <v>321</v>
      </c>
      <c r="S115" s="31"/>
      <c r="T115" s="70">
        <v>95</v>
      </c>
      <c r="U115" s="31"/>
      <c r="V115" s="70">
        <f t="shared" ref="V115:V120" si="34">X115+Z115</f>
        <v>226</v>
      </c>
      <c r="W115" s="31"/>
      <c r="X115" s="70">
        <v>106</v>
      </c>
      <c r="Y115" s="31"/>
      <c r="Z115" s="70">
        <f t="shared" ref="Z115:Z120" si="35">AB115+AD115</f>
        <v>120</v>
      </c>
      <c r="AA115" s="31"/>
      <c r="AB115" s="70">
        <v>63</v>
      </c>
      <c r="AC115" s="31"/>
      <c r="AD115" s="70">
        <v>57</v>
      </c>
      <c r="AE115" s="31"/>
      <c r="AF115" s="70">
        <v>66</v>
      </c>
      <c r="AG115" s="31"/>
      <c r="AH115" s="32"/>
      <c r="AI115" s="32"/>
    </row>
    <row r="116" spans="1:35" x14ac:dyDescent="0.2">
      <c r="A116" s="28" t="s">
        <v>87</v>
      </c>
      <c r="B116" s="29">
        <v>-7</v>
      </c>
      <c r="C116" s="28"/>
      <c r="D116" s="29">
        <f t="shared" si="30"/>
        <v>-24</v>
      </c>
      <c r="E116" s="28"/>
      <c r="F116" s="29">
        <v>-6</v>
      </c>
      <c r="G116" s="28"/>
      <c r="H116" s="29">
        <f t="shared" si="31"/>
        <v>-18</v>
      </c>
      <c r="I116" s="28"/>
      <c r="J116" s="29">
        <v>-5</v>
      </c>
      <c r="K116" s="28"/>
      <c r="L116" s="29">
        <f t="shared" si="32"/>
        <v>-13</v>
      </c>
      <c r="M116" s="28"/>
      <c r="N116" s="29">
        <v>-7</v>
      </c>
      <c r="O116" s="28"/>
      <c r="P116" s="29">
        <v>-6</v>
      </c>
      <c r="Q116" s="28"/>
      <c r="R116" s="29">
        <f t="shared" si="33"/>
        <v>-23</v>
      </c>
      <c r="S116" s="28"/>
      <c r="T116" s="29">
        <v>-6</v>
      </c>
      <c r="U116" s="28"/>
      <c r="V116" s="29">
        <f t="shared" si="34"/>
        <v>-17</v>
      </c>
      <c r="W116" s="28"/>
      <c r="X116" s="29">
        <v>-6</v>
      </c>
      <c r="Y116" s="28"/>
      <c r="Z116" s="29">
        <f t="shared" si="35"/>
        <v>-11</v>
      </c>
      <c r="AA116" s="28"/>
      <c r="AB116" s="29">
        <v>-6</v>
      </c>
      <c r="AC116" s="28"/>
      <c r="AD116" s="29">
        <v>-5</v>
      </c>
      <c r="AE116" s="28"/>
      <c r="AF116" s="29">
        <v>-6</v>
      </c>
      <c r="AG116" s="28"/>
    </row>
    <row r="117" spans="1:35" x14ac:dyDescent="0.2">
      <c r="A117" s="30" t="s">
        <v>96</v>
      </c>
      <c r="B117" s="26">
        <v>0</v>
      </c>
      <c r="C117" s="30"/>
      <c r="D117" s="26">
        <f t="shared" si="30"/>
        <v>0</v>
      </c>
      <c r="E117" s="30"/>
      <c r="F117" s="26">
        <v>0</v>
      </c>
      <c r="G117" s="30"/>
      <c r="H117" s="26">
        <f t="shared" si="31"/>
        <v>0</v>
      </c>
      <c r="I117" s="30"/>
      <c r="J117" s="26">
        <v>0</v>
      </c>
      <c r="K117" s="30"/>
      <c r="L117" s="26">
        <f t="shared" si="32"/>
        <v>0</v>
      </c>
      <c r="M117" s="30"/>
      <c r="N117" s="26">
        <v>0</v>
      </c>
      <c r="O117" s="30"/>
      <c r="P117" s="26">
        <v>0</v>
      </c>
      <c r="Q117" s="30"/>
      <c r="R117" s="26">
        <f>T117+V117</f>
        <v>-3</v>
      </c>
      <c r="S117" s="30"/>
      <c r="T117" s="26">
        <v>0</v>
      </c>
      <c r="U117" s="30"/>
      <c r="V117" s="26">
        <f>X117+Z117</f>
        <v>-3</v>
      </c>
      <c r="W117" s="30"/>
      <c r="X117" s="26">
        <v>0</v>
      </c>
      <c r="Y117" s="30"/>
      <c r="Z117" s="26">
        <f t="shared" si="35"/>
        <v>-3</v>
      </c>
      <c r="AA117" s="30"/>
      <c r="AB117" s="26">
        <v>-1</v>
      </c>
      <c r="AC117" s="30"/>
      <c r="AD117" s="26">
        <v>-2</v>
      </c>
      <c r="AE117" s="30"/>
      <c r="AF117" s="26">
        <v>-4</v>
      </c>
      <c r="AG117" s="30"/>
    </row>
    <row r="118" spans="1:35" x14ac:dyDescent="0.2">
      <c r="A118" s="49" t="s">
        <v>108</v>
      </c>
      <c r="B118" s="50">
        <v>0</v>
      </c>
      <c r="C118" s="49"/>
      <c r="D118" s="50">
        <f t="shared" si="30"/>
        <v>0</v>
      </c>
      <c r="E118" s="116"/>
      <c r="F118" s="50">
        <v>0</v>
      </c>
      <c r="G118" s="49"/>
      <c r="H118" s="50">
        <f t="shared" si="31"/>
        <v>0</v>
      </c>
      <c r="I118" s="49"/>
      <c r="J118" s="50">
        <v>0</v>
      </c>
      <c r="K118" s="49"/>
      <c r="L118" s="50">
        <f t="shared" si="32"/>
        <v>0</v>
      </c>
      <c r="M118" s="49"/>
      <c r="N118" s="50">
        <v>0</v>
      </c>
      <c r="O118" s="49"/>
      <c r="P118" s="50">
        <v>0</v>
      </c>
      <c r="Q118" s="49"/>
      <c r="R118" s="50">
        <f t="shared" ref="R118:R120" si="36">T118+V118</f>
        <v>-12</v>
      </c>
      <c r="S118" s="49"/>
      <c r="T118" s="50">
        <v>-3</v>
      </c>
      <c r="U118" s="49"/>
      <c r="V118" s="50">
        <f t="shared" ref="V118:V119" si="37">X118+Z118</f>
        <v>-9</v>
      </c>
      <c r="W118" s="49"/>
      <c r="X118" s="50">
        <v>-9</v>
      </c>
      <c r="Y118" s="49"/>
      <c r="Z118" s="50">
        <v>0</v>
      </c>
      <c r="AA118" s="49"/>
      <c r="AB118" s="50">
        <v>0</v>
      </c>
      <c r="AC118" s="49"/>
      <c r="AD118" s="50">
        <v>0</v>
      </c>
      <c r="AE118" s="49"/>
      <c r="AF118" s="50">
        <v>0</v>
      </c>
      <c r="AG118" s="49"/>
    </row>
    <row r="119" spans="1:35" x14ac:dyDescent="0.2">
      <c r="A119" s="30" t="s">
        <v>105</v>
      </c>
      <c r="B119" s="26">
        <v>0</v>
      </c>
      <c r="C119" s="30"/>
      <c r="D119" s="26">
        <f t="shared" si="30"/>
        <v>0</v>
      </c>
      <c r="E119" s="30"/>
      <c r="F119" s="26">
        <v>0</v>
      </c>
      <c r="G119" s="30"/>
      <c r="H119" s="26">
        <f t="shared" si="31"/>
        <v>0</v>
      </c>
      <c r="I119" s="30"/>
      <c r="J119" s="26">
        <v>0</v>
      </c>
      <c r="K119" s="30"/>
      <c r="L119" s="26">
        <f t="shared" si="32"/>
        <v>0</v>
      </c>
      <c r="M119" s="30"/>
      <c r="N119" s="26">
        <v>0</v>
      </c>
      <c r="O119" s="30"/>
      <c r="P119" s="26">
        <v>0</v>
      </c>
      <c r="Q119" s="30"/>
      <c r="R119" s="26">
        <f t="shared" si="36"/>
        <v>-2</v>
      </c>
      <c r="S119" s="30"/>
      <c r="T119" s="26">
        <v>0</v>
      </c>
      <c r="U119" s="30"/>
      <c r="V119" s="26">
        <f t="shared" si="37"/>
        <v>-2</v>
      </c>
      <c r="W119" s="30"/>
      <c r="X119" s="26">
        <v>-2</v>
      </c>
      <c r="Y119" s="30"/>
      <c r="Z119" s="26">
        <v>0</v>
      </c>
      <c r="AA119" s="30"/>
      <c r="AB119" s="26">
        <v>0</v>
      </c>
      <c r="AC119" s="30"/>
      <c r="AD119" s="26">
        <v>0</v>
      </c>
      <c r="AE119" s="30"/>
      <c r="AF119" s="26">
        <v>0</v>
      </c>
      <c r="AG119" s="30"/>
    </row>
    <row r="120" spans="1:35" x14ac:dyDescent="0.2">
      <c r="A120" s="49" t="s">
        <v>44</v>
      </c>
      <c r="B120" s="50">
        <v>0</v>
      </c>
      <c r="C120" s="49"/>
      <c r="D120" s="50">
        <f t="shared" si="30"/>
        <v>0</v>
      </c>
      <c r="E120" s="116"/>
      <c r="F120" s="50">
        <v>0</v>
      </c>
      <c r="G120" s="49"/>
      <c r="H120" s="50">
        <f t="shared" si="31"/>
        <v>0</v>
      </c>
      <c r="I120" s="49"/>
      <c r="J120" s="50">
        <v>0</v>
      </c>
      <c r="K120" s="49"/>
      <c r="L120" s="50">
        <f t="shared" si="32"/>
        <v>0</v>
      </c>
      <c r="M120" s="49"/>
      <c r="N120" s="50">
        <v>0</v>
      </c>
      <c r="O120" s="49"/>
      <c r="P120" s="50">
        <v>0</v>
      </c>
      <c r="Q120" s="49"/>
      <c r="R120" s="50">
        <f t="shared" si="36"/>
        <v>-2</v>
      </c>
      <c r="S120" s="49"/>
      <c r="T120" s="50">
        <v>-1</v>
      </c>
      <c r="U120" s="49"/>
      <c r="V120" s="50">
        <f t="shared" si="34"/>
        <v>-1</v>
      </c>
      <c r="W120" s="49"/>
      <c r="X120" s="50">
        <f>-11+9+2</f>
        <v>0</v>
      </c>
      <c r="Y120" s="18"/>
      <c r="Z120" s="50">
        <f t="shared" si="35"/>
        <v>-1</v>
      </c>
      <c r="AA120" s="49"/>
      <c r="AB120" s="50">
        <v>0</v>
      </c>
      <c r="AC120" s="49"/>
      <c r="AD120" s="50">
        <v>-1</v>
      </c>
      <c r="AE120" s="49"/>
      <c r="AF120" s="50">
        <v>-1</v>
      </c>
      <c r="AG120" s="49"/>
    </row>
    <row r="121" spans="1:35" s="33" customFormat="1" ht="13.5" thickBot="1" x14ac:dyDescent="0.25">
      <c r="A121" s="31" t="s">
        <v>28</v>
      </c>
      <c r="B121" s="57">
        <f>SUM(B115:B120)</f>
        <v>99</v>
      </c>
      <c r="C121" s="31"/>
      <c r="D121" s="57">
        <f>SUM(D115:D120)</f>
        <v>309</v>
      </c>
      <c r="E121" s="31"/>
      <c r="F121" s="57">
        <f>SUM(F115:F120)</f>
        <v>89</v>
      </c>
      <c r="G121" s="31"/>
      <c r="H121" s="57">
        <f>SUM(H115:H120)</f>
        <v>220</v>
      </c>
      <c r="I121" s="31"/>
      <c r="J121" s="57">
        <f>SUM(J115:J120)</f>
        <v>82</v>
      </c>
      <c r="K121" s="31"/>
      <c r="L121" s="57">
        <f>SUM(L115:L120)</f>
        <v>138</v>
      </c>
      <c r="M121" s="31"/>
      <c r="N121" s="57">
        <f>SUM(N115:N120)</f>
        <v>72</v>
      </c>
      <c r="O121" s="31"/>
      <c r="P121" s="57">
        <f>SUM(P115:P120)</f>
        <v>66</v>
      </c>
      <c r="Q121" s="31"/>
      <c r="R121" s="57">
        <f>SUM(R115:R120)</f>
        <v>279</v>
      </c>
      <c r="S121" s="31"/>
      <c r="T121" s="57">
        <f>SUM(T115:T120)</f>
        <v>85</v>
      </c>
      <c r="U121" s="31"/>
      <c r="V121" s="57">
        <f>SUM(V115:V120)</f>
        <v>194</v>
      </c>
      <c r="W121" s="31"/>
      <c r="X121" s="57">
        <f>SUM(X115:X120)</f>
        <v>89</v>
      </c>
      <c r="Y121" s="31"/>
      <c r="Z121" s="57">
        <f>SUM(Z115:Z120)</f>
        <v>105</v>
      </c>
      <c r="AA121" s="31"/>
      <c r="AB121" s="57">
        <f>SUM(AB115:AB120)</f>
        <v>56</v>
      </c>
      <c r="AC121" s="31"/>
      <c r="AD121" s="57">
        <f>SUM(AD115:AD120)</f>
        <v>49</v>
      </c>
      <c r="AE121" s="31"/>
      <c r="AF121" s="57">
        <f>SUM(AF115:AF120)</f>
        <v>55</v>
      </c>
      <c r="AG121" s="31"/>
      <c r="AH121" s="32"/>
      <c r="AI121" s="32"/>
    </row>
    <row r="122" spans="1:35" s="40" customFormat="1" ht="13.5" thickTop="1" x14ac:dyDescent="0.2">
      <c r="A122" s="39" t="s">
        <v>144</v>
      </c>
      <c r="B122" s="83">
        <v>7.63</v>
      </c>
      <c r="C122" s="39"/>
      <c r="D122" s="83">
        <v>6.61</v>
      </c>
      <c r="E122" s="117"/>
      <c r="F122" s="83">
        <v>7.51</v>
      </c>
      <c r="G122" s="39"/>
      <c r="H122" s="83">
        <v>6.31</v>
      </c>
      <c r="I122" s="39"/>
      <c r="J122" s="83">
        <v>6.92</v>
      </c>
      <c r="K122" s="39"/>
      <c r="L122" s="83">
        <v>6.01</v>
      </c>
      <c r="M122" s="39"/>
      <c r="N122" s="83">
        <v>6.33</v>
      </c>
      <c r="O122" s="39"/>
      <c r="P122" s="83">
        <v>5.69</v>
      </c>
      <c r="Q122" s="84"/>
      <c r="R122" s="83">
        <v>8.01</v>
      </c>
      <c r="S122" s="84"/>
      <c r="T122" s="83">
        <v>7.32</v>
      </c>
      <c r="U122" s="85"/>
      <c r="V122" s="83">
        <v>8.33</v>
      </c>
      <c r="W122" s="84"/>
      <c r="X122" s="83">
        <v>7.96</v>
      </c>
      <c r="Y122" s="85"/>
      <c r="Z122" s="83">
        <v>8.69</v>
      </c>
      <c r="AA122" s="84"/>
      <c r="AB122" s="83">
        <v>9.17</v>
      </c>
      <c r="AC122" s="85"/>
      <c r="AD122" s="83">
        <v>8.2200000000000006</v>
      </c>
      <c r="AE122" s="85"/>
      <c r="AF122" s="83">
        <v>8.69</v>
      </c>
      <c r="AG122" s="49"/>
      <c r="AH122" s="39"/>
      <c r="AI122" s="39"/>
    </row>
    <row r="123" spans="1:35" s="33" customFormat="1" x14ac:dyDescent="0.2">
      <c r="A123" s="31" t="s">
        <v>145</v>
      </c>
      <c r="B123" s="118">
        <v>7.13</v>
      </c>
      <c r="C123" s="31"/>
      <c r="D123" s="118">
        <v>6.14</v>
      </c>
      <c r="E123" s="31"/>
      <c r="F123" s="118">
        <v>7.04</v>
      </c>
      <c r="G123" s="31"/>
      <c r="H123" s="82">
        <v>5.83</v>
      </c>
      <c r="I123" s="31"/>
      <c r="J123" s="82">
        <v>6.52</v>
      </c>
      <c r="K123" s="31"/>
      <c r="L123" s="82">
        <v>5.49</v>
      </c>
      <c r="M123" s="31"/>
      <c r="N123" s="82">
        <v>5.77</v>
      </c>
      <c r="O123" s="31"/>
      <c r="P123" s="82">
        <f>(P121*1000)/12655</f>
        <v>5.2153299091268277</v>
      </c>
      <c r="Q123" s="31"/>
      <c r="R123" s="82">
        <v>6.96</v>
      </c>
      <c r="S123" s="31"/>
      <c r="T123" s="82">
        <v>6.55</v>
      </c>
      <c r="U123" s="31"/>
      <c r="V123" s="82">
        <v>7.15</v>
      </c>
      <c r="W123" s="31"/>
      <c r="X123" s="82">
        <v>6.68</v>
      </c>
      <c r="Y123" s="31"/>
      <c r="Z123" s="82">
        <v>7.6</v>
      </c>
      <c r="AA123" s="31"/>
      <c r="AB123" s="82">
        <v>8.15</v>
      </c>
      <c r="AC123" s="31"/>
      <c r="AD123" s="82">
        <v>7.06</v>
      </c>
      <c r="AE123" s="31"/>
      <c r="AF123" s="82">
        <v>7.24</v>
      </c>
      <c r="AG123" s="31"/>
      <c r="AH123" s="32"/>
      <c r="AI123" s="32"/>
    </row>
    <row r="125" spans="1:35" ht="13.5" thickBot="1" x14ac:dyDescent="0.25">
      <c r="A125" s="20" t="s">
        <v>78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1:35" ht="6" customHeight="1" thickTop="1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</row>
    <row r="127" spans="1:35" x14ac:dyDescent="0.2">
      <c r="A127" s="23" t="s">
        <v>57</v>
      </c>
      <c r="B127" s="54" t="s">
        <v>164</v>
      </c>
      <c r="C127" s="23"/>
      <c r="D127" s="54" t="s">
        <v>160</v>
      </c>
      <c r="E127" s="23"/>
      <c r="F127" s="23"/>
      <c r="G127" s="23"/>
      <c r="H127" s="54" t="s">
        <v>141</v>
      </c>
      <c r="I127" s="23"/>
      <c r="J127" s="23"/>
      <c r="K127" s="23"/>
      <c r="L127" s="54" t="s">
        <v>142</v>
      </c>
      <c r="M127" s="23"/>
      <c r="N127" s="23"/>
      <c r="O127" s="23"/>
      <c r="P127" s="54" t="s">
        <v>143</v>
      </c>
      <c r="Q127" s="23"/>
      <c r="R127" s="54" t="s">
        <v>111</v>
      </c>
      <c r="S127" s="23"/>
      <c r="T127" s="23"/>
      <c r="U127" s="23"/>
      <c r="V127" s="54" t="s">
        <v>104</v>
      </c>
      <c r="W127" s="23"/>
      <c r="X127" s="23"/>
      <c r="Y127" s="23"/>
      <c r="Z127" s="71"/>
      <c r="AA127" s="72"/>
      <c r="AB127" s="72"/>
      <c r="AC127" s="72"/>
      <c r="AD127" s="71"/>
      <c r="AE127" s="23"/>
      <c r="AF127" s="23"/>
      <c r="AG127" s="23"/>
    </row>
    <row r="128" spans="1:35" s="33" customFormat="1" x14ac:dyDescent="0.2">
      <c r="A128" s="31" t="s">
        <v>75</v>
      </c>
      <c r="B128" s="70">
        <v>1325</v>
      </c>
      <c r="C128" s="31"/>
      <c r="D128" s="70">
        <v>1300</v>
      </c>
      <c r="E128" s="31"/>
      <c r="F128" s="31"/>
      <c r="G128" s="31"/>
      <c r="H128" s="70">
        <v>1022</v>
      </c>
      <c r="I128" s="31"/>
      <c r="J128" s="31"/>
      <c r="K128" s="31"/>
      <c r="L128" s="70">
        <v>1022</v>
      </c>
      <c r="M128" s="31"/>
      <c r="N128" s="31"/>
      <c r="O128" s="31"/>
      <c r="P128" s="70">
        <v>1022</v>
      </c>
      <c r="Q128" s="31"/>
      <c r="R128" s="70">
        <f>1145</f>
        <v>1145</v>
      </c>
      <c r="S128" s="31"/>
      <c r="T128" s="31"/>
      <c r="U128" s="31"/>
      <c r="V128" s="70">
        <f>1145</f>
        <v>1145</v>
      </c>
      <c r="W128" s="31"/>
      <c r="X128" s="31"/>
      <c r="Y128" s="31"/>
      <c r="Z128" s="73"/>
      <c r="AA128" s="74"/>
      <c r="AB128" s="74"/>
      <c r="AC128" s="74"/>
      <c r="AD128" s="73"/>
      <c r="AE128" s="31"/>
      <c r="AF128" s="31"/>
      <c r="AG128" s="31"/>
      <c r="AH128" s="32"/>
      <c r="AI128" s="32"/>
    </row>
    <row r="129" spans="1:33" x14ac:dyDescent="0.2">
      <c r="A129" s="42" t="s">
        <v>107</v>
      </c>
      <c r="B129" s="27">
        <v>-25</v>
      </c>
      <c r="C129" s="42"/>
      <c r="D129" s="27">
        <v>-117</v>
      </c>
      <c r="E129" s="42"/>
      <c r="F129" s="42"/>
      <c r="G129" s="42"/>
      <c r="H129" s="27">
        <v>-180</v>
      </c>
      <c r="I129" s="42"/>
      <c r="J129" s="42"/>
      <c r="K129" s="42"/>
      <c r="L129" s="27">
        <v>-56</v>
      </c>
      <c r="M129" s="42"/>
      <c r="N129" s="42"/>
      <c r="O129" s="42"/>
      <c r="P129" s="27">
        <v>-199</v>
      </c>
      <c r="Q129" s="42"/>
      <c r="R129" s="27">
        <v>-372</v>
      </c>
      <c r="S129" s="42"/>
      <c r="T129" s="42"/>
      <c r="U129" s="42"/>
      <c r="V129" s="27">
        <v>-241</v>
      </c>
      <c r="W129" s="42"/>
      <c r="X129" s="42"/>
      <c r="Y129" s="42"/>
      <c r="Z129" s="75"/>
      <c r="AA129" s="76"/>
      <c r="AB129" s="76"/>
      <c r="AC129" s="76"/>
      <c r="AD129" s="75"/>
      <c r="AE129" s="42"/>
      <c r="AF129" s="42"/>
      <c r="AG129" s="42"/>
    </row>
    <row r="130" spans="1:33" x14ac:dyDescent="0.2">
      <c r="A130" s="31" t="s">
        <v>76</v>
      </c>
      <c r="B130" s="43">
        <f>SUM(B128:B129)</f>
        <v>1300</v>
      </c>
      <c r="C130" s="31"/>
      <c r="D130" s="43">
        <f>SUM(D128:D129)</f>
        <v>1183</v>
      </c>
      <c r="E130" s="31"/>
      <c r="F130" s="31"/>
      <c r="G130" s="31"/>
      <c r="H130" s="43">
        <f>SUM(H128:H129)</f>
        <v>842</v>
      </c>
      <c r="I130" s="31"/>
      <c r="J130" s="31"/>
      <c r="K130" s="31"/>
      <c r="L130" s="43">
        <f>SUM(L128:L129)</f>
        <v>966</v>
      </c>
      <c r="M130" s="31"/>
      <c r="N130" s="31"/>
      <c r="O130" s="31"/>
      <c r="P130" s="43">
        <f>SUM(P128:P129)</f>
        <v>823</v>
      </c>
      <c r="Q130" s="31"/>
      <c r="R130" s="43">
        <f>SUM(R128:R129)</f>
        <v>773</v>
      </c>
      <c r="S130" s="31"/>
      <c r="T130" s="31"/>
      <c r="U130" s="31"/>
      <c r="V130" s="43">
        <f>SUM(V128:V129)</f>
        <v>904</v>
      </c>
      <c r="W130" s="31"/>
      <c r="X130" s="31"/>
      <c r="Y130" s="31"/>
      <c r="Z130" s="77"/>
      <c r="AA130" s="74"/>
      <c r="AB130" s="74"/>
      <c r="AC130" s="74"/>
      <c r="AD130" s="77"/>
      <c r="AE130" s="31"/>
      <c r="AF130" s="31"/>
      <c r="AG130" s="31"/>
    </row>
    <row r="131" spans="1:33" x14ac:dyDescent="0.2">
      <c r="A131" s="17" t="s">
        <v>95</v>
      </c>
      <c r="B131" s="47">
        <f>B41+F41+J41+N41</f>
        <v>1217</v>
      </c>
      <c r="D131" s="47">
        <f>F41+J41+N41+P41</f>
        <v>1241</v>
      </c>
      <c r="H131" s="47">
        <f>J41+N41+P41+T41</f>
        <v>1306</v>
      </c>
      <c r="L131" s="47">
        <f>N41+P41+T41+X41</f>
        <v>1370</v>
      </c>
      <c r="P131" s="47">
        <f>P41+T41+X41+AB41</f>
        <v>1185</v>
      </c>
      <c r="R131" s="47">
        <f>R41</f>
        <v>1006</v>
      </c>
      <c r="V131" s="47">
        <f>X41+AB41+AD41+AF41</f>
        <v>869</v>
      </c>
      <c r="Z131" s="78"/>
      <c r="AA131" s="21"/>
      <c r="AB131" s="21"/>
      <c r="AC131" s="21"/>
      <c r="AD131" s="78"/>
    </row>
    <row r="132" spans="1:33" x14ac:dyDescent="0.2">
      <c r="A132" s="31" t="s">
        <v>77</v>
      </c>
      <c r="B132" s="46">
        <v>1.1000000000000001</v>
      </c>
      <c r="C132" s="31"/>
      <c r="D132" s="46" t="s">
        <v>106</v>
      </c>
      <c r="E132" s="31"/>
      <c r="F132" s="31"/>
      <c r="G132" s="31"/>
      <c r="H132" s="46" t="s">
        <v>137</v>
      </c>
      <c r="I132" s="31"/>
      <c r="J132" s="31"/>
      <c r="K132" s="31"/>
      <c r="L132" s="46" t="s">
        <v>116</v>
      </c>
      <c r="M132" s="31"/>
      <c r="N132" s="31"/>
      <c r="O132" s="31"/>
      <c r="P132" s="46" t="s">
        <v>116</v>
      </c>
      <c r="Q132" s="31"/>
      <c r="R132" s="46" t="s">
        <v>112</v>
      </c>
      <c r="S132" s="31"/>
      <c r="T132" s="31"/>
      <c r="U132" s="31"/>
      <c r="V132" s="46" t="s">
        <v>106</v>
      </c>
      <c r="W132" s="31"/>
      <c r="X132" s="31"/>
      <c r="Y132" s="31"/>
      <c r="Z132" s="79"/>
      <c r="AA132" s="74"/>
      <c r="AB132" s="74"/>
      <c r="AC132" s="74"/>
      <c r="AD132" s="79"/>
      <c r="AE132" s="31"/>
      <c r="AF132" s="31"/>
      <c r="AG132" s="31"/>
    </row>
    <row r="134" spans="1:33" x14ac:dyDescent="0.2">
      <c r="D134" s="69"/>
      <c r="H134" s="69"/>
    </row>
    <row r="135" spans="1:33" x14ac:dyDescent="0.2">
      <c r="D135" s="48"/>
      <c r="F135" s="48"/>
      <c r="H135" s="48"/>
      <c r="J135" s="48"/>
      <c r="L135" s="48"/>
      <c r="N135" s="48"/>
      <c r="P135" s="48"/>
    </row>
    <row r="136" spans="1:33" x14ac:dyDescent="0.2">
      <c r="D136" s="48"/>
      <c r="F136" s="48"/>
      <c r="H136" s="48"/>
      <c r="J136" s="48"/>
      <c r="L136" s="48"/>
      <c r="N136" s="48"/>
      <c r="P136" s="48"/>
    </row>
    <row r="137" spans="1:33" x14ac:dyDescent="0.2">
      <c r="A137" s="18"/>
      <c r="B137" s="18"/>
      <c r="C137" s="18"/>
    </row>
    <row r="138" spans="1:33" x14ac:dyDescent="0.2">
      <c r="A138" s="18"/>
      <c r="B138" s="18"/>
      <c r="C138" s="18"/>
    </row>
    <row r="139" spans="1:33" x14ac:dyDescent="0.2">
      <c r="A139" s="18"/>
      <c r="B139" s="18"/>
      <c r="C139" s="18"/>
    </row>
    <row r="140" spans="1:33" x14ac:dyDescent="0.2">
      <c r="A140" s="18"/>
      <c r="B140" s="18"/>
      <c r="C140" s="18"/>
    </row>
    <row r="141" spans="1:33" x14ac:dyDescent="0.2">
      <c r="A141" s="18"/>
      <c r="B141" s="18"/>
      <c r="C141" s="18"/>
    </row>
    <row r="143" spans="1:33" x14ac:dyDescent="0.2">
      <c r="A143" s="18"/>
      <c r="B143" s="18"/>
      <c r="C143" s="18"/>
    </row>
    <row r="145" spans="1:3" ht="12" customHeight="1" x14ac:dyDescent="0.35">
      <c r="A145" s="56"/>
      <c r="B145" s="56"/>
      <c r="C145" s="56"/>
    </row>
  </sheetData>
  <mergeCells count="4">
    <mergeCell ref="A53:AG53"/>
    <mergeCell ref="A108:AG108"/>
    <mergeCell ref="A109:AG109"/>
    <mergeCell ref="A110:AG110"/>
  </mergeCells>
  <conditionalFormatting sqref="A132 C132 S132:U132 W132:Y132 AA132:AC132">
    <cfRule type="expression" dxfId="15" priority="835">
      <formula>MOD(ROW(),2)=1</formula>
    </cfRule>
  </conditionalFormatting>
  <conditionalFormatting sqref="A76:AG76">
    <cfRule type="expression" dxfId="14" priority="4">
      <formula>MOD(ROW(),2)=1</formula>
    </cfRule>
  </conditionalFormatting>
  <conditionalFormatting sqref="A90:AG90 A92:AG92 A94:AG94 A130 S130:U130 W130:Y130 AA130:AC130">
    <cfRule type="expression" dxfId="13" priority="837">
      <formula>MOD(ROW(),2)=1</formula>
    </cfRule>
  </conditionalFormatting>
  <conditionalFormatting sqref="A115:AG115">
    <cfRule type="expression" dxfId="12" priority="3">
      <formula>MOD(ROW(),2)=1</formula>
    </cfRule>
  </conditionalFormatting>
  <conditionalFormatting sqref="A128:AG128">
    <cfRule type="expression" dxfId="11" priority="2">
      <formula>MOD(ROW(),2)=1</formula>
    </cfRule>
  </conditionalFormatting>
  <conditionalFormatting sqref="C130">
    <cfRule type="expression" dxfId="10" priority="1">
      <formula>MOD(ROW(),2)=1</formula>
    </cfRule>
  </conditionalFormatting>
  <conditionalFormatting sqref="E130:G130">
    <cfRule type="expression" dxfId="9" priority="6">
      <formula>MOD(ROW(),2)=1</formula>
    </cfRule>
  </conditionalFormatting>
  <conditionalFormatting sqref="E132:G132">
    <cfRule type="expression" dxfId="8" priority="5">
      <formula>MOD(ROW(),2)=1</formula>
    </cfRule>
  </conditionalFormatting>
  <conditionalFormatting sqref="I130:K130">
    <cfRule type="expression" dxfId="7" priority="11">
      <formula>MOD(ROW(),2)=1</formula>
    </cfRule>
  </conditionalFormatting>
  <conditionalFormatting sqref="I132:K132">
    <cfRule type="expression" dxfId="6" priority="10">
      <formula>MOD(ROW(),2)=1</formula>
    </cfRule>
  </conditionalFormatting>
  <conditionalFormatting sqref="M130:O130">
    <cfRule type="expression" dxfId="5" priority="15">
      <formula>MOD(ROW(),2)=1</formula>
    </cfRule>
  </conditionalFormatting>
  <conditionalFormatting sqref="M132:O132">
    <cfRule type="expression" dxfId="4" priority="14">
      <formula>MOD(ROW(),2)=1</formula>
    </cfRule>
  </conditionalFormatting>
  <conditionalFormatting sqref="Q130">
    <cfRule type="expression" dxfId="3" priority="22">
      <formula>MOD(ROW(),2)=1</formula>
    </cfRule>
  </conditionalFormatting>
  <conditionalFormatting sqref="Q132">
    <cfRule type="expression" dxfId="2" priority="21">
      <formula>MOD(ROW(),2)=1</formula>
    </cfRule>
  </conditionalFormatting>
  <conditionalFormatting sqref="U121 Y121 AC121 AE121 AG121">
    <cfRule type="expression" dxfId="1" priority="1202">
      <formula>MOD(ROW(),2)=1</formula>
    </cfRule>
  </conditionalFormatting>
  <conditionalFormatting sqref="AE130:AG130 AE132:AG132">
    <cfRule type="expression" dxfId="0" priority="587">
      <formula>MOD(ROW(),2)=1</formula>
    </cfRule>
  </conditionalFormatting>
  <conditionalFormatting sqref="AH8:XFD26">
    <cfRule type="expression" priority="1128">
      <formula>MOD(ROW(),2)=1</formula>
    </cfRule>
  </conditionalFormatting>
  <pageMargins left="0.25" right="0.25" top="0.75" bottom="0.75" header="0.3" footer="0.3"/>
  <pageSetup paperSize="182" scale="13" orientation="landscape" r:id="rId1"/>
  <ignoredErrors>
    <ignoredError sqref="R77 V77 Z77 H77 L77 H79 L79 R78:R79 V78:V79 Z78:Z79 R21 V21 Z21 H93 L93 V92:V93 R92:R93 Z92:Z9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8"/>
  <sheetViews>
    <sheetView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8" sqref="A38"/>
    </sheetView>
  </sheetViews>
  <sheetFormatPr defaultRowHeight="15" x14ac:dyDescent="0.25"/>
  <cols>
    <col min="1" max="1" width="78.28515625" bestFit="1" customWidth="1"/>
    <col min="2" max="2" width="3.42578125" customWidth="1"/>
    <col min="3" max="3" width="7.42578125" customWidth="1"/>
    <col min="4" max="4" width="2.28515625" customWidth="1"/>
    <col min="5" max="5" width="7.42578125" customWidth="1"/>
    <col min="6" max="6" width="2.28515625" customWidth="1"/>
    <col min="7" max="7" width="9" customWidth="1"/>
    <col min="8" max="8" width="2.28515625" customWidth="1"/>
    <col min="9" max="9" width="9" customWidth="1"/>
    <col min="10" max="10" width="2.28515625" customWidth="1"/>
    <col min="11" max="11" width="7.42578125" customWidth="1"/>
    <col min="12" max="12" width="2.28515625" customWidth="1"/>
    <col min="13" max="13" width="7.42578125" customWidth="1"/>
    <col min="14" max="14" width="2.28515625" customWidth="1"/>
    <col min="15" max="15" width="8.42578125" customWidth="1"/>
    <col min="16" max="16" width="2.28515625" customWidth="1"/>
    <col min="17" max="17" width="8.42578125" customWidth="1"/>
    <col min="18" max="18" width="2.28515625" customWidth="1"/>
    <col min="19" max="19" width="7.42578125" customWidth="1"/>
    <col min="20" max="20" width="2.28515625" customWidth="1"/>
    <col min="21" max="21" width="7.7109375" customWidth="1"/>
    <col min="22" max="22" width="2.28515625" customWidth="1"/>
    <col min="23" max="23" width="7.28515625" customWidth="1"/>
  </cols>
  <sheetData>
    <row r="1" spans="1:23" x14ac:dyDescent="0.25">
      <c r="A1" s="3" t="s">
        <v>10</v>
      </c>
    </row>
    <row r="2" spans="1:23" x14ac:dyDescent="0.25">
      <c r="A2" s="3" t="s">
        <v>35</v>
      </c>
    </row>
    <row r="3" spans="1:23" x14ac:dyDescent="0.25">
      <c r="A3" t="s">
        <v>0</v>
      </c>
      <c r="C3" s="7" t="s">
        <v>36</v>
      </c>
      <c r="D3" s="5"/>
      <c r="E3" s="7" t="s">
        <v>37</v>
      </c>
      <c r="F3" s="5"/>
      <c r="G3" s="7" t="s">
        <v>38</v>
      </c>
      <c r="H3" s="5"/>
      <c r="I3" s="7" t="s">
        <v>39</v>
      </c>
      <c r="K3" s="5" t="s">
        <v>32</v>
      </c>
      <c r="L3" s="5"/>
      <c r="M3" s="5" t="s">
        <v>34</v>
      </c>
      <c r="N3" s="5"/>
      <c r="O3" s="10" t="s">
        <v>50</v>
      </c>
      <c r="P3" s="5"/>
      <c r="Q3" s="10" t="s">
        <v>52</v>
      </c>
      <c r="S3" s="5" t="s">
        <v>33</v>
      </c>
      <c r="T3" s="5"/>
      <c r="U3" s="7" t="s">
        <v>53</v>
      </c>
      <c r="V3" s="5"/>
      <c r="W3" s="7" t="s">
        <v>51</v>
      </c>
    </row>
    <row r="4" spans="1:23" x14ac:dyDescent="0.25">
      <c r="A4" t="s">
        <v>42</v>
      </c>
      <c r="C4" s="2">
        <v>-133</v>
      </c>
      <c r="D4" s="1"/>
      <c r="E4" s="2">
        <v>546</v>
      </c>
      <c r="F4" s="1"/>
      <c r="G4" s="2">
        <v>-128</v>
      </c>
      <c r="H4" s="1"/>
      <c r="I4" s="2">
        <v>356</v>
      </c>
      <c r="K4" s="2">
        <v>-48</v>
      </c>
      <c r="L4" s="1"/>
      <c r="M4" s="2">
        <v>-140</v>
      </c>
      <c r="N4" s="1"/>
      <c r="O4" s="2">
        <v>5</v>
      </c>
      <c r="P4" s="1"/>
      <c r="Q4" s="2">
        <v>-190</v>
      </c>
      <c r="R4" s="1"/>
      <c r="S4" s="2">
        <v>53</v>
      </c>
      <c r="T4" s="1"/>
      <c r="U4" s="2">
        <v>-50</v>
      </c>
      <c r="V4" s="1"/>
      <c r="W4" s="2">
        <v>-77</v>
      </c>
    </row>
    <row r="5" spans="1:23" x14ac:dyDescent="0.25">
      <c r="A5" t="s">
        <v>1</v>
      </c>
      <c r="C5" s="1">
        <v>85</v>
      </c>
      <c r="D5" s="1"/>
      <c r="E5" s="1">
        <v>95</v>
      </c>
      <c r="F5" s="1"/>
      <c r="G5" s="1">
        <v>252</v>
      </c>
      <c r="H5" s="1"/>
      <c r="I5" s="1">
        <v>243</v>
      </c>
      <c r="K5" s="1">
        <v>83</v>
      </c>
      <c r="L5" s="1"/>
      <c r="M5" s="1">
        <v>74</v>
      </c>
      <c r="N5" s="1"/>
      <c r="O5" s="1">
        <v>167</v>
      </c>
      <c r="P5" s="1"/>
      <c r="Q5" s="1">
        <v>148</v>
      </c>
      <c r="R5" s="1"/>
      <c r="S5" s="1">
        <v>84</v>
      </c>
      <c r="T5" s="1"/>
      <c r="U5" s="1">
        <v>74</v>
      </c>
      <c r="V5" s="1"/>
      <c r="W5" s="1">
        <v>85</v>
      </c>
    </row>
    <row r="6" spans="1:23" x14ac:dyDescent="0.25">
      <c r="A6" t="s">
        <v>2</v>
      </c>
      <c r="C6" s="1">
        <v>0</v>
      </c>
      <c r="D6" s="1"/>
      <c r="E6" s="1">
        <v>0</v>
      </c>
      <c r="F6" s="1"/>
      <c r="G6" s="1">
        <v>0</v>
      </c>
      <c r="H6" s="1"/>
      <c r="I6" s="1">
        <v>-78</v>
      </c>
      <c r="K6" s="1">
        <v>0</v>
      </c>
      <c r="L6" s="1"/>
      <c r="M6" s="1">
        <v>0</v>
      </c>
      <c r="N6" s="1"/>
      <c r="O6" s="1">
        <v>0</v>
      </c>
      <c r="P6" s="1"/>
      <c r="Q6" s="1">
        <v>-78</v>
      </c>
      <c r="R6" s="1"/>
      <c r="S6" s="1">
        <v>0</v>
      </c>
      <c r="T6" s="1"/>
      <c r="U6" s="1">
        <v>-78</v>
      </c>
      <c r="V6" s="1"/>
      <c r="W6" s="1">
        <v>0</v>
      </c>
    </row>
    <row r="7" spans="1:23" x14ac:dyDescent="0.25">
      <c r="A7" t="s">
        <v>40</v>
      </c>
      <c r="C7" s="1">
        <v>132</v>
      </c>
      <c r="D7" s="1"/>
      <c r="E7" s="1">
        <v>137</v>
      </c>
      <c r="F7" s="1"/>
      <c r="G7" s="1">
        <v>406</v>
      </c>
      <c r="H7" s="1"/>
      <c r="I7" s="1">
        <v>422</v>
      </c>
      <c r="K7" s="1">
        <v>134</v>
      </c>
      <c r="L7" s="1"/>
      <c r="M7" s="1">
        <v>138</v>
      </c>
      <c r="N7" s="1"/>
      <c r="O7" s="1">
        <v>274</v>
      </c>
      <c r="P7" s="1"/>
      <c r="Q7" s="1">
        <v>285</v>
      </c>
      <c r="R7" s="1"/>
      <c r="S7" s="1">
        <v>140</v>
      </c>
      <c r="T7" s="1"/>
      <c r="U7" s="1">
        <v>147</v>
      </c>
      <c r="V7" s="1"/>
      <c r="W7" s="1">
        <v>137</v>
      </c>
    </row>
    <row r="8" spans="1:23" x14ac:dyDescent="0.25">
      <c r="A8" t="s">
        <v>3</v>
      </c>
      <c r="C8" s="1">
        <v>5</v>
      </c>
      <c r="D8" s="1"/>
      <c r="E8" s="1">
        <v>3</v>
      </c>
      <c r="F8" s="1"/>
      <c r="G8" s="1">
        <v>17</v>
      </c>
      <c r="H8" s="1"/>
      <c r="I8" s="1">
        <v>13</v>
      </c>
      <c r="K8" s="1">
        <v>6</v>
      </c>
      <c r="L8" s="1"/>
      <c r="M8" s="1">
        <v>5</v>
      </c>
      <c r="N8" s="1"/>
      <c r="O8" s="1">
        <v>12</v>
      </c>
      <c r="P8" s="1"/>
      <c r="Q8" s="1">
        <v>10</v>
      </c>
      <c r="R8" s="1"/>
      <c r="S8" s="1">
        <v>6</v>
      </c>
      <c r="T8" s="1"/>
      <c r="U8" s="1">
        <v>5</v>
      </c>
      <c r="V8" s="1"/>
      <c r="W8" s="1">
        <v>10</v>
      </c>
    </row>
    <row r="9" spans="1:23" x14ac:dyDescent="0.25">
      <c r="A9" t="s">
        <v>4</v>
      </c>
      <c r="C9" s="1">
        <v>81</v>
      </c>
      <c r="D9" s="1"/>
      <c r="E9" s="1">
        <v>-629</v>
      </c>
      <c r="F9" s="1"/>
      <c r="G9" s="1">
        <v>-45</v>
      </c>
      <c r="H9" s="1"/>
      <c r="I9" s="1">
        <v>-548</v>
      </c>
      <c r="K9" s="1">
        <v>-30</v>
      </c>
      <c r="L9" s="1"/>
      <c r="M9" s="1">
        <v>68</v>
      </c>
      <c r="N9" s="1"/>
      <c r="O9" s="1">
        <v>-126</v>
      </c>
      <c r="P9" s="1"/>
      <c r="Q9" s="1">
        <v>81</v>
      </c>
      <c r="R9" s="1"/>
      <c r="S9" s="1">
        <v>-96</v>
      </c>
      <c r="T9" s="1"/>
      <c r="U9" s="1">
        <v>13</v>
      </c>
      <c r="V9" s="1"/>
      <c r="W9" s="1">
        <v>3</v>
      </c>
    </row>
    <row r="10" spans="1:23" x14ac:dyDescent="0.25">
      <c r="A10" t="s">
        <v>5</v>
      </c>
      <c r="C10" s="1">
        <v>11</v>
      </c>
      <c r="D10" s="1"/>
      <c r="E10" s="1">
        <v>12</v>
      </c>
      <c r="F10" s="1"/>
      <c r="G10" s="1">
        <v>37</v>
      </c>
      <c r="H10" s="1"/>
      <c r="I10" s="1">
        <v>40</v>
      </c>
      <c r="K10" s="1">
        <v>13</v>
      </c>
      <c r="L10" s="1"/>
      <c r="M10" s="1">
        <v>15</v>
      </c>
      <c r="N10" s="1"/>
      <c r="O10" s="1">
        <v>26</v>
      </c>
      <c r="P10" s="1"/>
      <c r="Q10" s="1">
        <v>28</v>
      </c>
      <c r="R10" s="1"/>
      <c r="S10" s="1">
        <v>13</v>
      </c>
      <c r="T10" s="1"/>
      <c r="U10" s="1">
        <v>13</v>
      </c>
      <c r="V10" s="1"/>
      <c r="W10" s="1">
        <v>10</v>
      </c>
    </row>
    <row r="11" spans="1:23" ht="15.75" thickBot="1" x14ac:dyDescent="0.3">
      <c r="A11" t="s">
        <v>6</v>
      </c>
      <c r="C11" s="14">
        <f>SUM(C4:C10)</f>
        <v>181</v>
      </c>
      <c r="D11" s="1"/>
      <c r="E11" s="14">
        <f>SUM(E4:E10)</f>
        <v>164</v>
      </c>
      <c r="F11" s="1"/>
      <c r="G11" s="14">
        <f>SUM(G4:G10)</f>
        <v>539</v>
      </c>
      <c r="H11" s="1"/>
      <c r="I11" s="14">
        <f>SUM(I4:I10)</f>
        <v>448</v>
      </c>
      <c r="K11" s="14">
        <f>SUM(K4:K10)</f>
        <v>158</v>
      </c>
      <c r="L11" s="1"/>
      <c r="M11" s="14">
        <f>SUM(M4:M10)</f>
        <v>160</v>
      </c>
      <c r="N11" s="1"/>
      <c r="O11" s="14">
        <f>SUM(O4:O10)</f>
        <v>358</v>
      </c>
      <c r="P11" s="1"/>
      <c r="Q11" s="14">
        <f>SUM(Q4:Q10)</f>
        <v>284</v>
      </c>
      <c r="R11" s="1"/>
      <c r="S11" s="14">
        <f>SUM(S4:S10)</f>
        <v>200</v>
      </c>
      <c r="T11" s="1"/>
      <c r="U11" s="14">
        <f>SUM(U4:U10)</f>
        <v>124</v>
      </c>
      <c r="V11" s="1"/>
      <c r="W11" s="14">
        <f>SUM(W4:W10)</f>
        <v>168</v>
      </c>
    </row>
    <row r="12" spans="1:23" ht="15.75" thickTop="1" x14ac:dyDescent="0.25">
      <c r="C12" s="11"/>
      <c r="D12" s="1"/>
      <c r="E12" s="11"/>
      <c r="F12" s="1"/>
      <c r="G12" s="11"/>
      <c r="H12" s="1"/>
      <c r="I12" s="11"/>
      <c r="K12" s="11"/>
      <c r="L12" s="1"/>
      <c r="M12" s="11"/>
      <c r="N12" s="1"/>
      <c r="O12" s="11"/>
      <c r="P12" s="1"/>
      <c r="Q12" s="11"/>
      <c r="R12" s="1"/>
      <c r="S12" s="11"/>
      <c r="T12" s="1"/>
      <c r="U12" s="11"/>
      <c r="V12" s="1"/>
      <c r="W12" s="11"/>
    </row>
    <row r="13" spans="1:23" x14ac:dyDescent="0.25">
      <c r="C13" s="1"/>
      <c r="D13" s="1"/>
      <c r="E13" s="1"/>
      <c r="F13" s="1"/>
      <c r="G13" s="1"/>
      <c r="H13" s="1"/>
      <c r="I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t="s">
        <v>54</v>
      </c>
      <c r="C14" s="2">
        <v>105</v>
      </c>
      <c r="D14" s="1"/>
      <c r="E14" s="2">
        <v>101</v>
      </c>
      <c r="F14" s="1"/>
      <c r="G14" s="2">
        <v>225</v>
      </c>
      <c r="H14" s="1"/>
      <c r="I14" s="2">
        <v>145</v>
      </c>
      <c r="K14" s="2">
        <v>-13</v>
      </c>
      <c r="L14" s="1"/>
      <c r="M14" s="2">
        <v>-71</v>
      </c>
      <c r="N14" s="1"/>
      <c r="O14" s="2">
        <v>120</v>
      </c>
      <c r="P14" s="1"/>
      <c r="Q14" s="2">
        <v>44</v>
      </c>
      <c r="R14" s="1"/>
      <c r="S14" s="2">
        <v>133</v>
      </c>
      <c r="T14" s="1"/>
      <c r="U14" s="2">
        <v>115</v>
      </c>
      <c r="V14" s="1"/>
      <c r="W14" s="2">
        <v>-15</v>
      </c>
    </row>
    <row r="15" spans="1:23" x14ac:dyDescent="0.25">
      <c r="A15" t="s">
        <v>7</v>
      </c>
      <c r="C15" s="1">
        <v>56</v>
      </c>
      <c r="D15" s="1"/>
      <c r="E15" s="1">
        <v>64</v>
      </c>
      <c r="F15" s="1"/>
      <c r="G15" s="1">
        <v>251</v>
      </c>
      <c r="H15" s="1"/>
      <c r="I15" s="1">
        <v>244</v>
      </c>
      <c r="K15" s="1">
        <v>151</v>
      </c>
      <c r="L15" s="1"/>
      <c r="M15" s="1">
        <v>132</v>
      </c>
      <c r="N15" s="1"/>
      <c r="O15" s="1">
        <v>195</v>
      </c>
      <c r="P15" s="1"/>
      <c r="Q15" s="1">
        <v>180</v>
      </c>
      <c r="R15" s="1"/>
      <c r="S15" s="1">
        <v>44</v>
      </c>
      <c r="T15" s="1"/>
      <c r="U15" s="1">
        <v>48</v>
      </c>
      <c r="V15" s="1"/>
      <c r="W15" s="1">
        <v>140</v>
      </c>
    </row>
    <row r="16" spans="1:23" x14ac:dyDescent="0.25">
      <c r="A16" t="s">
        <v>8</v>
      </c>
      <c r="C16" s="1">
        <v>5</v>
      </c>
      <c r="D16" s="1"/>
      <c r="E16" s="1">
        <v>3</v>
      </c>
      <c r="F16" s="1"/>
      <c r="G16" s="1">
        <v>16</v>
      </c>
      <c r="H16" s="1"/>
      <c r="I16" s="1">
        <v>13</v>
      </c>
      <c r="K16" s="1">
        <v>6</v>
      </c>
      <c r="L16" s="1"/>
      <c r="M16" s="1">
        <v>5</v>
      </c>
      <c r="N16" s="1"/>
      <c r="O16" s="1">
        <v>11</v>
      </c>
      <c r="P16" s="1"/>
      <c r="Q16" s="1">
        <v>10</v>
      </c>
      <c r="R16" s="1"/>
      <c r="S16" s="1">
        <v>5</v>
      </c>
      <c r="T16" s="1"/>
      <c r="U16" s="1">
        <v>5</v>
      </c>
      <c r="V16" s="1"/>
      <c r="W16" s="1">
        <v>7</v>
      </c>
    </row>
    <row r="17" spans="1:23" x14ac:dyDescent="0.25">
      <c r="A17" t="s">
        <v>9</v>
      </c>
      <c r="C17" s="1">
        <v>7</v>
      </c>
      <c r="D17" s="1"/>
      <c r="E17" s="1">
        <v>-9</v>
      </c>
      <c r="F17" s="1"/>
      <c r="G17" s="1">
        <v>33</v>
      </c>
      <c r="H17" s="1"/>
      <c r="I17" s="1">
        <v>32</v>
      </c>
      <c r="K17" s="1">
        <v>9</v>
      </c>
      <c r="L17" s="1"/>
      <c r="M17" s="1">
        <v>92</v>
      </c>
      <c r="N17" s="1"/>
      <c r="O17" s="1">
        <v>26</v>
      </c>
      <c r="P17" s="1"/>
      <c r="Q17" s="1">
        <v>41</v>
      </c>
      <c r="R17" s="1"/>
      <c r="S17" s="1">
        <v>17</v>
      </c>
      <c r="T17" s="1"/>
      <c r="U17" s="1">
        <v>-51</v>
      </c>
      <c r="V17" s="1"/>
      <c r="W17" s="1">
        <v>63</v>
      </c>
    </row>
    <row r="18" spans="1:23" x14ac:dyDescent="0.25">
      <c r="A18" s="8" t="s">
        <v>41</v>
      </c>
      <c r="C18" s="1">
        <v>8</v>
      </c>
      <c r="D18" s="1"/>
      <c r="E18" s="1">
        <v>5</v>
      </c>
      <c r="F18" s="1"/>
      <c r="G18" s="1">
        <v>14</v>
      </c>
      <c r="H18" s="1"/>
      <c r="I18" s="1">
        <v>14</v>
      </c>
      <c r="K18" s="1">
        <v>5</v>
      </c>
      <c r="L18" s="1"/>
      <c r="M18" s="1">
        <v>2</v>
      </c>
      <c r="N18" s="1"/>
      <c r="O18" s="1">
        <v>6</v>
      </c>
      <c r="P18" s="1"/>
      <c r="Q18" s="1">
        <v>9</v>
      </c>
      <c r="R18" s="1"/>
      <c r="S18" s="1">
        <v>1</v>
      </c>
      <c r="T18" s="1"/>
      <c r="U18" s="1">
        <v>7</v>
      </c>
      <c r="V18" s="1"/>
      <c r="W18" s="1">
        <v>-27</v>
      </c>
    </row>
    <row r="19" spans="1:23" ht="15.75" thickBot="1" x14ac:dyDescent="0.3">
      <c r="A19" t="s">
        <v>6</v>
      </c>
      <c r="C19" s="14">
        <f>SUM(C14:C18)</f>
        <v>181</v>
      </c>
      <c r="D19" s="1"/>
      <c r="E19" s="14">
        <f>SUM(E14:E18)</f>
        <v>164</v>
      </c>
      <c r="F19" s="1"/>
      <c r="G19" s="14">
        <f>SUM(G14:G18)</f>
        <v>539</v>
      </c>
      <c r="H19" s="1"/>
      <c r="I19" s="14">
        <f>SUM(I14:I18)</f>
        <v>448</v>
      </c>
      <c r="K19" s="14">
        <f>SUM(K14:K18)</f>
        <v>158</v>
      </c>
      <c r="L19" s="1"/>
      <c r="M19" s="14">
        <f>SUM(M14:M18)</f>
        <v>160</v>
      </c>
      <c r="N19" s="1"/>
      <c r="O19" s="14">
        <f>SUM(O14:O18)</f>
        <v>358</v>
      </c>
      <c r="P19" s="1"/>
      <c r="Q19" s="14">
        <f>SUM(Q14:Q18)</f>
        <v>284</v>
      </c>
      <c r="R19" s="1"/>
      <c r="S19" s="14">
        <f>SUM(S14:S18)</f>
        <v>200</v>
      </c>
      <c r="T19" s="1"/>
      <c r="U19" s="14">
        <f>SUM(U14:U18)</f>
        <v>124</v>
      </c>
      <c r="V19" s="1"/>
      <c r="W19" s="14">
        <f>SUM(W14:W18)</f>
        <v>168</v>
      </c>
    </row>
    <row r="20" spans="1:23" ht="15.75" thickTop="1" x14ac:dyDescent="0.25"/>
    <row r="21" spans="1:23" x14ac:dyDescent="0.25">
      <c r="A21" s="3" t="s">
        <v>11</v>
      </c>
    </row>
    <row r="22" spans="1:23" x14ac:dyDescent="0.25">
      <c r="A22" s="3" t="s">
        <v>31</v>
      </c>
    </row>
    <row r="23" spans="1:23" x14ac:dyDescent="0.25">
      <c r="A23" t="s">
        <v>12</v>
      </c>
      <c r="C23" s="7" t="s">
        <v>36</v>
      </c>
      <c r="D23" s="5"/>
      <c r="E23" s="7" t="s">
        <v>37</v>
      </c>
      <c r="F23" s="5"/>
      <c r="G23" s="7" t="s">
        <v>38</v>
      </c>
      <c r="H23" s="5"/>
      <c r="I23" s="7" t="s">
        <v>39</v>
      </c>
      <c r="K23" s="5" t="s">
        <v>32</v>
      </c>
      <c r="L23" s="5"/>
      <c r="M23" s="5" t="s">
        <v>34</v>
      </c>
      <c r="N23" s="5"/>
      <c r="O23" s="10" t="s">
        <v>50</v>
      </c>
      <c r="P23" s="5"/>
      <c r="Q23" s="10" t="s">
        <v>52</v>
      </c>
      <c r="S23" s="5" t="s">
        <v>33</v>
      </c>
      <c r="T23" s="5"/>
      <c r="U23" s="7" t="s">
        <v>53</v>
      </c>
      <c r="V23" s="5"/>
      <c r="W23" s="7" t="s">
        <v>51</v>
      </c>
    </row>
    <row r="24" spans="1:23" x14ac:dyDescent="0.25">
      <c r="A24" t="s">
        <v>43</v>
      </c>
      <c r="C24" s="2">
        <v>-133</v>
      </c>
      <c r="D24" s="1"/>
      <c r="E24" s="2">
        <v>546</v>
      </c>
      <c r="F24" s="2"/>
      <c r="G24" s="2">
        <v>-128</v>
      </c>
      <c r="H24" s="2"/>
      <c r="I24" s="2">
        <v>356</v>
      </c>
      <c r="K24" s="2">
        <v>-48</v>
      </c>
      <c r="L24" s="2"/>
      <c r="M24" s="2">
        <v>-140</v>
      </c>
      <c r="N24" s="2"/>
      <c r="O24" s="2">
        <v>5</v>
      </c>
      <c r="P24" s="2"/>
      <c r="Q24" s="2">
        <v>-190</v>
      </c>
      <c r="R24" s="2"/>
      <c r="S24" s="2">
        <v>53</v>
      </c>
      <c r="T24" s="2"/>
      <c r="U24" s="2">
        <v>-50</v>
      </c>
      <c r="V24" s="2"/>
      <c r="W24" s="2">
        <v>-77</v>
      </c>
    </row>
    <row r="25" spans="1:23" x14ac:dyDescent="0.25">
      <c r="A25" t="s">
        <v>13</v>
      </c>
      <c r="K25" s="1"/>
    </row>
    <row r="26" spans="1:23" x14ac:dyDescent="0.25">
      <c r="A26" t="s">
        <v>46</v>
      </c>
      <c r="C26" s="1">
        <v>72</v>
      </c>
      <c r="D26" s="1"/>
      <c r="E26" s="1">
        <v>25</v>
      </c>
      <c r="F26" s="1"/>
      <c r="G26" s="1">
        <v>-38</v>
      </c>
      <c r="H26" s="1"/>
      <c r="I26" s="1">
        <v>243</v>
      </c>
      <c r="K26" s="1">
        <v>-35</v>
      </c>
      <c r="L26" s="1"/>
      <c r="M26" s="1">
        <v>137</v>
      </c>
      <c r="N26" s="1"/>
      <c r="O26" s="1">
        <v>-110</v>
      </c>
      <c r="P26" s="1"/>
      <c r="Q26" s="1">
        <v>218</v>
      </c>
      <c r="R26" s="1"/>
      <c r="S26" s="1">
        <v>-75</v>
      </c>
      <c r="T26" s="1"/>
      <c r="U26" s="1">
        <v>81</v>
      </c>
      <c r="V26" s="1"/>
      <c r="W26" s="1">
        <v>40</v>
      </c>
    </row>
    <row r="27" spans="1:23" x14ac:dyDescent="0.25">
      <c r="A27" t="s">
        <v>14</v>
      </c>
      <c r="C27" s="1">
        <v>1</v>
      </c>
      <c r="D27" s="1"/>
      <c r="E27" s="1">
        <v>1</v>
      </c>
      <c r="F27" s="1"/>
      <c r="G27" s="1">
        <v>4</v>
      </c>
      <c r="H27" s="1"/>
      <c r="I27" s="1">
        <v>19</v>
      </c>
      <c r="K27" s="1">
        <v>0</v>
      </c>
      <c r="L27" s="1"/>
      <c r="M27" s="1">
        <v>4</v>
      </c>
      <c r="N27" s="1"/>
      <c r="O27" s="1">
        <v>3</v>
      </c>
      <c r="P27" s="1"/>
      <c r="Q27" s="1">
        <v>18</v>
      </c>
      <c r="R27" s="1"/>
      <c r="S27" s="1">
        <v>3</v>
      </c>
      <c r="T27" s="1"/>
      <c r="U27" s="1">
        <v>14</v>
      </c>
      <c r="V27" s="1"/>
      <c r="W27" s="1">
        <v>1</v>
      </c>
    </row>
    <row r="28" spans="1:23" x14ac:dyDescent="0.25">
      <c r="A28" t="s">
        <v>55</v>
      </c>
      <c r="C28" s="1">
        <v>0</v>
      </c>
      <c r="D28" s="1"/>
      <c r="E28" s="1">
        <v>0</v>
      </c>
      <c r="F28" s="1"/>
      <c r="G28" s="1">
        <v>-21</v>
      </c>
      <c r="H28" s="1"/>
      <c r="I28" s="1">
        <v>-31</v>
      </c>
      <c r="K28" s="1">
        <v>0</v>
      </c>
      <c r="L28" s="1"/>
      <c r="M28" s="1">
        <v>-31</v>
      </c>
      <c r="N28" s="1"/>
      <c r="O28" s="1">
        <v>-21</v>
      </c>
      <c r="P28" s="1"/>
      <c r="Q28" s="1">
        <v>-31</v>
      </c>
      <c r="R28" s="1"/>
      <c r="S28" s="1">
        <v>-21</v>
      </c>
      <c r="T28" s="1"/>
      <c r="U28" s="1">
        <v>0</v>
      </c>
      <c r="V28" s="1"/>
      <c r="W28" s="1">
        <v>1</v>
      </c>
    </row>
    <row r="29" spans="1:23" x14ac:dyDescent="0.25">
      <c r="A29" t="s">
        <v>15</v>
      </c>
      <c r="C29" s="1">
        <v>0</v>
      </c>
      <c r="D29" s="1"/>
      <c r="E29" s="1">
        <v>-660</v>
      </c>
      <c r="F29" s="1"/>
      <c r="G29" s="1">
        <v>-4</v>
      </c>
      <c r="H29" s="1"/>
      <c r="I29" s="1">
        <v>-793</v>
      </c>
      <c r="K29" s="1">
        <v>0</v>
      </c>
      <c r="L29" s="1"/>
      <c r="M29" s="1">
        <v>-44</v>
      </c>
      <c r="N29" s="1"/>
      <c r="O29" s="1">
        <v>-4</v>
      </c>
      <c r="P29" s="1"/>
      <c r="Q29" s="1">
        <v>-133</v>
      </c>
      <c r="R29" s="1"/>
      <c r="S29" s="1">
        <v>-4</v>
      </c>
      <c r="T29" s="1"/>
      <c r="U29" s="1">
        <v>-89</v>
      </c>
      <c r="V29" s="1"/>
      <c r="W29" s="1">
        <v>-12</v>
      </c>
    </row>
    <row r="30" spans="1:23" x14ac:dyDescent="0.25">
      <c r="A30" s="8" t="s">
        <v>44</v>
      </c>
      <c r="C30" s="1">
        <v>8</v>
      </c>
      <c r="D30" s="1"/>
      <c r="E30" s="1">
        <v>5</v>
      </c>
      <c r="F30" s="1"/>
      <c r="G30" s="1">
        <v>14</v>
      </c>
      <c r="H30" s="1"/>
      <c r="I30" s="1">
        <v>14</v>
      </c>
      <c r="K30" s="1">
        <v>5</v>
      </c>
      <c r="L30" s="1"/>
      <c r="M30" s="1">
        <v>2</v>
      </c>
      <c r="N30" s="1"/>
      <c r="O30" s="1">
        <v>6</v>
      </c>
      <c r="P30" s="1"/>
      <c r="Q30" s="1">
        <v>9</v>
      </c>
      <c r="R30" s="1"/>
      <c r="S30" s="1">
        <v>1</v>
      </c>
      <c r="T30" s="1"/>
      <c r="U30" s="1">
        <v>7</v>
      </c>
      <c r="V30" s="1"/>
      <c r="W30" s="1">
        <v>-27</v>
      </c>
    </row>
    <row r="31" spans="1:23" x14ac:dyDescent="0.25">
      <c r="A31" t="s">
        <v>47</v>
      </c>
      <c r="C31" s="9">
        <f>SUM(C26:C30)</f>
        <v>81</v>
      </c>
      <c r="D31" s="1"/>
      <c r="E31" s="9">
        <f>SUM(E26:E30)</f>
        <v>-629</v>
      </c>
      <c r="F31" s="1"/>
      <c r="G31" s="9">
        <f>SUM(G26:G30)</f>
        <v>-45</v>
      </c>
      <c r="H31" s="1"/>
      <c r="I31" s="9">
        <f>SUM(I26:I30)</f>
        <v>-548</v>
      </c>
      <c r="K31" s="9">
        <f>SUM(K26:K30)</f>
        <v>-30</v>
      </c>
      <c r="L31" s="1"/>
      <c r="M31" s="9">
        <f>SUM(M26:M30)</f>
        <v>68</v>
      </c>
      <c r="N31" s="1"/>
      <c r="O31" s="9">
        <f>SUM(O26:O30)</f>
        <v>-126</v>
      </c>
      <c r="P31" s="1"/>
      <c r="Q31" s="9">
        <f>SUM(Q26:Q30)</f>
        <v>81</v>
      </c>
      <c r="R31" s="1"/>
      <c r="S31" s="9">
        <f>SUM(S26:S30)</f>
        <v>-96</v>
      </c>
      <c r="T31" s="1"/>
      <c r="U31" s="9">
        <f>SUM(U26:U30)</f>
        <v>13</v>
      </c>
      <c r="V31" s="1"/>
      <c r="W31" s="9">
        <f>SUM(W26:W30)</f>
        <v>3</v>
      </c>
    </row>
    <row r="32" spans="1:23" x14ac:dyDescent="0.25">
      <c r="A32" s="8" t="s">
        <v>45</v>
      </c>
      <c r="C32" s="12">
        <v>0</v>
      </c>
      <c r="D32" s="1"/>
      <c r="E32" s="12">
        <v>12</v>
      </c>
      <c r="F32" s="1"/>
      <c r="G32" s="12">
        <v>0</v>
      </c>
      <c r="H32" s="1"/>
      <c r="I32" s="12">
        <v>12</v>
      </c>
      <c r="K32" s="12">
        <v>0</v>
      </c>
      <c r="L32" s="1"/>
      <c r="M32" s="12">
        <v>0</v>
      </c>
      <c r="N32" s="1"/>
      <c r="O32" s="12">
        <v>0</v>
      </c>
      <c r="P32" s="1"/>
      <c r="Q32" s="12">
        <v>0</v>
      </c>
      <c r="R32" s="1"/>
      <c r="S32" s="12">
        <v>0</v>
      </c>
      <c r="T32" s="1"/>
      <c r="U32" s="12">
        <v>0</v>
      </c>
      <c r="V32" s="1"/>
      <c r="W32" s="12">
        <v>0</v>
      </c>
    </row>
    <row r="33" spans="1:23" x14ac:dyDescent="0.25">
      <c r="A33" t="s">
        <v>16</v>
      </c>
      <c r="C33" s="1">
        <v>0</v>
      </c>
      <c r="D33" s="1"/>
      <c r="E33" s="1">
        <v>0</v>
      </c>
      <c r="F33" s="1"/>
      <c r="G33" s="1">
        <v>0</v>
      </c>
      <c r="H33" s="1"/>
      <c r="I33" s="1">
        <v>-63</v>
      </c>
      <c r="K33" s="1">
        <v>0</v>
      </c>
      <c r="L33" s="1"/>
      <c r="M33" s="1">
        <v>0</v>
      </c>
      <c r="N33" s="1"/>
      <c r="O33" s="1">
        <v>0</v>
      </c>
      <c r="P33" s="1"/>
      <c r="Q33" s="1">
        <v>-63</v>
      </c>
      <c r="R33" s="1"/>
      <c r="S33" s="1">
        <v>0</v>
      </c>
      <c r="T33" s="1"/>
      <c r="U33" s="1">
        <v>-63</v>
      </c>
      <c r="V33" s="1"/>
      <c r="W33" s="1">
        <v>0</v>
      </c>
    </row>
    <row r="34" spans="1:23" x14ac:dyDescent="0.25">
      <c r="A34" t="s">
        <v>17</v>
      </c>
      <c r="C34" s="9">
        <f>SUM(C31:C33)</f>
        <v>81</v>
      </c>
      <c r="D34" s="1"/>
      <c r="E34" s="9">
        <f>SUM(E31:E33)</f>
        <v>-617</v>
      </c>
      <c r="F34" s="1"/>
      <c r="G34" s="9">
        <f>SUM(G31:G33)</f>
        <v>-45</v>
      </c>
      <c r="H34" s="1"/>
      <c r="I34" s="9">
        <f>SUM(I31:I33)</f>
        <v>-599</v>
      </c>
      <c r="K34" s="9">
        <f>SUM(K31:K33)</f>
        <v>-30</v>
      </c>
      <c r="L34" s="1"/>
      <c r="M34" s="9">
        <f>SUM(M31:M33)</f>
        <v>68</v>
      </c>
      <c r="N34" s="1"/>
      <c r="O34" s="9">
        <f>SUM(O31:O33)</f>
        <v>-126</v>
      </c>
      <c r="P34" s="1"/>
      <c r="Q34" s="9">
        <f>SUM(Q31:Q33)</f>
        <v>18</v>
      </c>
      <c r="R34" s="1"/>
      <c r="S34" s="9">
        <f>SUM(S31:S33)</f>
        <v>-96</v>
      </c>
      <c r="T34" s="1"/>
      <c r="U34" s="9">
        <f>SUM(U31:U33)</f>
        <v>-50</v>
      </c>
      <c r="V34" s="1"/>
      <c r="W34" s="9">
        <f>SUM(W31:W33)</f>
        <v>3</v>
      </c>
    </row>
    <row r="35" spans="1:23" ht="15.75" thickBot="1" x14ac:dyDescent="0.3">
      <c r="A35" t="s">
        <v>18</v>
      </c>
      <c r="C35" s="13">
        <f>SUM(C24,C34)</f>
        <v>-52</v>
      </c>
      <c r="E35" s="13">
        <f>SUM(E24,E34)</f>
        <v>-71</v>
      </c>
      <c r="G35" s="13">
        <f>SUM(G24,G34)</f>
        <v>-173</v>
      </c>
      <c r="I35" s="13">
        <f>SUM(I24,I34)</f>
        <v>-243</v>
      </c>
      <c r="K35" s="13">
        <f>SUM(K24,K34)</f>
        <v>-78</v>
      </c>
      <c r="M35" s="13">
        <f>SUM(M24,M34)</f>
        <v>-72</v>
      </c>
      <c r="O35" s="13">
        <f>SUM(O24,O34)</f>
        <v>-121</v>
      </c>
      <c r="Q35" s="13">
        <f>SUM(Q24,Q34)</f>
        <v>-172</v>
      </c>
      <c r="S35" s="13">
        <f>SUM(S24,S34)</f>
        <v>-43</v>
      </c>
      <c r="U35" s="13">
        <f>SUM(U24,U34)</f>
        <v>-100</v>
      </c>
      <c r="W35" s="13">
        <f>SUM(W24,W34)</f>
        <v>-74</v>
      </c>
    </row>
    <row r="36" spans="1:23" ht="15.75" thickTop="1" x14ac:dyDescent="0.25">
      <c r="G36" s="2"/>
      <c r="I36" s="2"/>
      <c r="K36" s="2"/>
      <c r="M36" s="2"/>
      <c r="O36" s="2"/>
      <c r="Q36" s="2"/>
      <c r="S36" s="2"/>
      <c r="U36" s="2"/>
      <c r="W36" s="2"/>
    </row>
    <row r="37" spans="1:23" x14ac:dyDescent="0.25">
      <c r="A37" t="s">
        <v>48</v>
      </c>
      <c r="C37" s="6">
        <v>-3.11</v>
      </c>
      <c r="D37" s="6"/>
      <c r="E37" s="6">
        <v>13.04</v>
      </c>
      <c r="F37" s="6"/>
      <c r="G37" s="6">
        <v>-3.01</v>
      </c>
      <c r="H37" s="6"/>
      <c r="I37" s="6">
        <v>8.7899999999999991</v>
      </c>
      <c r="K37" s="6">
        <v>-1.1299999999999999</v>
      </c>
      <c r="L37" s="6"/>
      <c r="M37" s="6">
        <v>-3.51</v>
      </c>
      <c r="N37" s="6"/>
      <c r="O37" s="6">
        <v>0.12</v>
      </c>
      <c r="P37" s="6"/>
      <c r="Q37" s="6">
        <v>-4.8499999999999996</v>
      </c>
      <c r="R37" s="6"/>
      <c r="S37" s="6">
        <v>1.22</v>
      </c>
      <c r="T37" s="6"/>
      <c r="U37" s="6">
        <v>-1.3</v>
      </c>
      <c r="V37" s="6"/>
      <c r="W37" s="6">
        <v>-1.83</v>
      </c>
    </row>
    <row r="38" spans="1:23" x14ac:dyDescent="0.25">
      <c r="A38" t="s">
        <v>19</v>
      </c>
      <c r="C38" s="6">
        <v>-1.22</v>
      </c>
      <c r="D38" s="6"/>
      <c r="E38" s="6">
        <v>-1.74</v>
      </c>
      <c r="F38" s="6"/>
      <c r="G38" s="6">
        <v>-4.07</v>
      </c>
      <c r="H38" s="6"/>
      <c r="I38" s="6">
        <v>-6.12</v>
      </c>
      <c r="K38" s="6">
        <v>-1.83</v>
      </c>
      <c r="L38" s="6"/>
      <c r="M38" s="6">
        <v>-1.8</v>
      </c>
      <c r="N38" s="6"/>
      <c r="O38" s="6">
        <v>-2.85</v>
      </c>
      <c r="P38" s="6"/>
      <c r="Q38" s="6">
        <v>-4.3899999999999997</v>
      </c>
      <c r="R38" s="6"/>
      <c r="S38" s="6">
        <v>-1.02</v>
      </c>
      <c r="T38" s="6"/>
      <c r="U38" s="6">
        <v>-2.6</v>
      </c>
      <c r="V38" s="6"/>
      <c r="W38" s="6">
        <v>-1.76</v>
      </c>
    </row>
    <row r="39" spans="1:23" x14ac:dyDescent="0.25">
      <c r="A39" s="15" t="s">
        <v>20</v>
      </c>
    </row>
    <row r="42" spans="1:23" x14ac:dyDescent="0.25">
      <c r="A42" s="3" t="s">
        <v>21</v>
      </c>
      <c r="G42" s="4"/>
      <c r="I42" s="4"/>
      <c r="K42" s="4"/>
      <c r="M42" s="4"/>
      <c r="O42" s="4"/>
      <c r="Q42" s="4"/>
      <c r="S42" s="4"/>
      <c r="W42" s="4"/>
    </row>
    <row r="43" spans="1:23" x14ac:dyDescent="0.25">
      <c r="A43" s="3" t="s">
        <v>30</v>
      </c>
    </row>
    <row r="44" spans="1:23" x14ac:dyDescent="0.25">
      <c r="A44" t="s">
        <v>0</v>
      </c>
      <c r="C44" s="7" t="s">
        <v>36</v>
      </c>
      <c r="D44" s="5"/>
      <c r="E44" s="7" t="s">
        <v>37</v>
      </c>
      <c r="F44" s="5"/>
      <c r="G44" s="7" t="s">
        <v>38</v>
      </c>
      <c r="H44" s="5"/>
      <c r="I44" s="7" t="s">
        <v>39</v>
      </c>
      <c r="K44" s="5" t="s">
        <v>32</v>
      </c>
      <c r="L44" s="5"/>
      <c r="M44" s="5" t="s">
        <v>34</v>
      </c>
      <c r="N44" s="5"/>
      <c r="O44" s="10" t="s">
        <v>50</v>
      </c>
      <c r="P44" s="5"/>
      <c r="Q44" s="10" t="s">
        <v>52</v>
      </c>
      <c r="S44" s="5" t="s">
        <v>33</v>
      </c>
      <c r="T44" s="5"/>
      <c r="U44" s="7" t="s">
        <v>53</v>
      </c>
      <c r="V44" s="5"/>
      <c r="W44" s="7" t="s">
        <v>51</v>
      </c>
    </row>
    <row r="46" spans="1:23" x14ac:dyDescent="0.25">
      <c r="A46" t="s">
        <v>26</v>
      </c>
      <c r="C46" s="2">
        <v>63</v>
      </c>
      <c r="E46" s="2">
        <v>58</v>
      </c>
      <c r="G46" s="2">
        <v>191</v>
      </c>
      <c r="I46" s="2">
        <v>186</v>
      </c>
      <c r="K46" s="2">
        <v>61</v>
      </c>
      <c r="M46" s="2">
        <v>61</v>
      </c>
      <c r="O46" s="2">
        <v>128</v>
      </c>
      <c r="Q46" s="2">
        <v>128</v>
      </c>
      <c r="S46" s="2">
        <v>67</v>
      </c>
      <c r="U46" s="2">
        <v>67</v>
      </c>
      <c r="W46" s="2">
        <v>62</v>
      </c>
    </row>
    <row r="47" spans="1:23" x14ac:dyDescent="0.25">
      <c r="A47" t="s">
        <v>27</v>
      </c>
      <c r="C47" s="1">
        <v>-1</v>
      </c>
      <c r="D47" s="1"/>
      <c r="E47" s="1">
        <v>-1</v>
      </c>
      <c r="F47" s="1"/>
      <c r="G47" s="1">
        <v>-4</v>
      </c>
      <c r="H47" s="1"/>
      <c r="I47" s="1">
        <v>-19</v>
      </c>
      <c r="K47" s="1">
        <v>0</v>
      </c>
      <c r="L47" s="1"/>
      <c r="M47" s="1">
        <v>-4</v>
      </c>
      <c r="N47" s="1"/>
      <c r="O47" s="1">
        <v>-3</v>
      </c>
      <c r="P47" s="1"/>
      <c r="Q47" s="1">
        <v>-18</v>
      </c>
      <c r="R47" s="1"/>
      <c r="S47" s="1">
        <v>-3</v>
      </c>
      <c r="T47" s="1"/>
      <c r="U47" s="1">
        <v>-14</v>
      </c>
      <c r="V47" s="1"/>
      <c r="W47" s="1">
        <v>-1</v>
      </c>
    </row>
    <row r="48" spans="1:23" ht="15.75" thickBot="1" x14ac:dyDescent="0.3">
      <c r="A48" t="s">
        <v>28</v>
      </c>
      <c r="C48" s="14">
        <f>SUM(C46:C47)</f>
        <v>62</v>
      </c>
      <c r="E48" s="14">
        <f>SUM(E46:E47)</f>
        <v>57</v>
      </c>
      <c r="G48" s="14">
        <f>SUM(G46:G47)</f>
        <v>187</v>
      </c>
      <c r="I48" s="14">
        <f>SUM(I46:I47)</f>
        <v>167</v>
      </c>
      <c r="K48" s="14">
        <f>SUM(K46:K47)</f>
        <v>61</v>
      </c>
      <c r="M48" s="14">
        <f>SUM(M46:M47)</f>
        <v>57</v>
      </c>
      <c r="O48" s="14">
        <f>SUM(O46:O47)</f>
        <v>125</v>
      </c>
      <c r="Q48" s="14">
        <f>SUM(Q46:Q47)</f>
        <v>110</v>
      </c>
      <c r="S48" s="14">
        <f>SUM(S46:S47)</f>
        <v>64</v>
      </c>
      <c r="U48" s="14">
        <f>SUM(U46:U47)</f>
        <v>53</v>
      </c>
      <c r="W48" s="14">
        <f>SUM(W46:W47)</f>
        <v>61</v>
      </c>
    </row>
    <row r="49" spans="1:23" ht="15.75" thickTop="1" x14ac:dyDescent="0.25"/>
    <row r="50" spans="1:23" x14ac:dyDescent="0.25">
      <c r="A50" s="3" t="s">
        <v>25</v>
      </c>
      <c r="G50" s="4"/>
      <c r="I50" s="4"/>
      <c r="K50" s="4"/>
      <c r="M50" s="4"/>
      <c r="O50" s="4"/>
      <c r="Q50" s="4"/>
      <c r="S50" s="4"/>
      <c r="W50" s="4"/>
    </row>
    <row r="51" spans="1:23" x14ac:dyDescent="0.25">
      <c r="A51" s="3" t="s">
        <v>29</v>
      </c>
    </row>
    <row r="52" spans="1:23" x14ac:dyDescent="0.25">
      <c r="A52" t="s">
        <v>0</v>
      </c>
      <c r="C52" s="7" t="s">
        <v>36</v>
      </c>
      <c r="D52" s="5"/>
      <c r="E52" s="7" t="s">
        <v>37</v>
      </c>
      <c r="F52" s="5"/>
      <c r="G52" s="7" t="s">
        <v>38</v>
      </c>
      <c r="H52" s="5"/>
      <c r="I52" s="7" t="s">
        <v>39</v>
      </c>
      <c r="K52" s="5" t="s">
        <v>32</v>
      </c>
      <c r="L52" s="5"/>
      <c r="M52" s="5" t="s">
        <v>34</v>
      </c>
      <c r="N52" s="5"/>
      <c r="O52" s="10" t="s">
        <v>50</v>
      </c>
      <c r="P52" s="5"/>
      <c r="Q52" s="10" t="s">
        <v>52</v>
      </c>
      <c r="S52" s="5" t="s">
        <v>33</v>
      </c>
      <c r="T52" s="5"/>
      <c r="U52" s="7" t="s">
        <v>53</v>
      </c>
      <c r="V52" s="5"/>
      <c r="W52" s="7" t="s">
        <v>51</v>
      </c>
    </row>
    <row r="54" spans="1:23" x14ac:dyDescent="0.25">
      <c r="A54" s="8" t="s">
        <v>49</v>
      </c>
      <c r="C54" s="2">
        <v>105</v>
      </c>
      <c r="D54" s="2"/>
      <c r="E54" s="2">
        <v>101</v>
      </c>
      <c r="F54" s="2"/>
      <c r="G54" s="2">
        <v>225</v>
      </c>
      <c r="H54" s="2"/>
      <c r="I54" s="2">
        <v>145</v>
      </c>
      <c r="K54" s="2">
        <v>-13</v>
      </c>
      <c r="L54" s="2"/>
      <c r="M54" s="2">
        <v>-71</v>
      </c>
      <c r="N54" s="2"/>
      <c r="O54" s="2">
        <v>120</v>
      </c>
      <c r="P54" s="2"/>
      <c r="Q54" s="2">
        <v>44</v>
      </c>
      <c r="R54" s="2"/>
      <c r="S54" s="2">
        <v>133</v>
      </c>
      <c r="T54" s="2"/>
      <c r="U54" s="2">
        <v>115</v>
      </c>
      <c r="V54" s="2"/>
      <c r="W54" s="2">
        <v>-15</v>
      </c>
    </row>
    <row r="55" spans="1:23" x14ac:dyDescent="0.25">
      <c r="A55" t="s">
        <v>22</v>
      </c>
      <c r="C55" s="1">
        <v>-100</v>
      </c>
      <c r="D55" s="1"/>
      <c r="E55" s="1">
        <v>-19</v>
      </c>
      <c r="F55" s="1"/>
      <c r="G55" s="1">
        <v>-232</v>
      </c>
      <c r="H55" s="1"/>
      <c r="I55" s="1">
        <v>-45</v>
      </c>
      <c r="K55" s="1">
        <v>-82</v>
      </c>
      <c r="L55" s="1"/>
      <c r="M55" s="1">
        <v>-5</v>
      </c>
      <c r="N55" s="1"/>
      <c r="O55" s="1">
        <v>-132</v>
      </c>
      <c r="P55" s="1"/>
      <c r="Q55" s="1">
        <v>-26</v>
      </c>
      <c r="R55" s="1"/>
      <c r="S55" s="1">
        <v>-50</v>
      </c>
      <c r="T55" s="1"/>
      <c r="U55" s="1">
        <v>-21</v>
      </c>
      <c r="V55" s="1"/>
      <c r="W55" s="1">
        <v>-31</v>
      </c>
    </row>
    <row r="56" spans="1:23" x14ac:dyDescent="0.25">
      <c r="A56" t="s">
        <v>23</v>
      </c>
      <c r="C56" s="1">
        <v>0</v>
      </c>
      <c r="D56" s="1"/>
      <c r="E56" s="1">
        <v>6</v>
      </c>
      <c r="F56" s="1"/>
      <c r="G56" s="1">
        <v>26</v>
      </c>
      <c r="H56" s="1"/>
      <c r="I56" s="1">
        <v>-5</v>
      </c>
      <c r="K56" s="1">
        <v>9</v>
      </c>
      <c r="L56" s="1"/>
      <c r="M56" s="1">
        <v>-4</v>
      </c>
      <c r="N56" s="1"/>
      <c r="O56" s="1">
        <v>26</v>
      </c>
      <c r="P56" s="1"/>
      <c r="Q56" s="1">
        <v>-11</v>
      </c>
      <c r="R56" s="1"/>
      <c r="S56" s="1">
        <v>17</v>
      </c>
      <c r="T56" s="1"/>
      <c r="U56" s="1">
        <v>-7</v>
      </c>
      <c r="V56" s="1"/>
      <c r="W56" s="1">
        <v>-1</v>
      </c>
    </row>
    <row r="57" spans="1:23" ht="15.75" thickBot="1" x14ac:dyDescent="0.3">
      <c r="A57" t="s">
        <v>24</v>
      </c>
      <c r="C57" s="14">
        <f>SUM(C54:C56)</f>
        <v>5</v>
      </c>
      <c r="E57" s="14">
        <f>SUM(E54:E56)</f>
        <v>88</v>
      </c>
      <c r="G57" s="14">
        <f>SUM(G54:G56)</f>
        <v>19</v>
      </c>
      <c r="I57" s="14">
        <f>SUM(I54:I56)</f>
        <v>95</v>
      </c>
      <c r="K57" s="14">
        <f>SUM(K54:K56)</f>
        <v>-86</v>
      </c>
      <c r="M57" s="14">
        <f>SUM(M54:M56)</f>
        <v>-80</v>
      </c>
      <c r="O57" s="14">
        <f>SUM(O54:O56)</f>
        <v>14</v>
      </c>
      <c r="Q57" s="14">
        <f>SUM(Q54:Q56)</f>
        <v>7</v>
      </c>
      <c r="S57" s="14">
        <f>SUM(S54:S56)</f>
        <v>100</v>
      </c>
      <c r="U57" s="14">
        <f>SUM(U54:U56)</f>
        <v>87</v>
      </c>
      <c r="W57" s="14">
        <f>SUM(W54:W56)</f>
        <v>-47</v>
      </c>
    </row>
    <row r="58" spans="1:23" ht="15.75" thickTop="1" x14ac:dyDescent="0.25"/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Non-GAAP Measures</vt:lpstr>
      <vt:lpstr>Format 2</vt:lpstr>
      <vt:lpstr>'Non-GAAP Measures'!Print_Area</vt:lpstr>
      <vt:lpstr>'Non-GAAP Measures'!Print_Titles</vt:lpstr>
    </vt:vector>
  </TitlesOfParts>
  <Company>OXY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Meeker, Max M</dc:creator>
  <cp:lastModifiedBy>Kimura, Corinne</cp:lastModifiedBy>
  <cp:lastPrinted>2026-02-27T22:52:59Z</cp:lastPrinted>
  <dcterms:created xsi:type="dcterms:W3CDTF">2017-05-01T22:00:20Z</dcterms:created>
  <dcterms:modified xsi:type="dcterms:W3CDTF">2026-05-04T17:22:17Z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